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01"/>
  <workbookPr filterPrivacy="1" defaultThemeVersion="124226"/>
  <xr:revisionPtr revIDLastSave="344" documentId="8_{1E9A7108-7952-4F62-876F-877B95F28C46}" xr6:coauthVersionLast="47" xr6:coauthVersionMax="47" xr10:uidLastSave="{3791355F-25EF-4B90-A1AC-CE63A0CC8897}"/>
  <bookViews>
    <workbookView xWindow="-110" yWindow="-110" windowWidth="19420" windowHeight="10420" xr2:uid="{00000000-000D-0000-FFFF-FFFF00000000}"/>
  </bookViews>
  <sheets>
    <sheet name="Areas (m²)-Preencher" sheetId="3" r:id="rId1"/>
    <sheet name="Exemplo1" sheetId="1" r:id="rId2"/>
    <sheet name="Exemplo2" sheetId="5" r:id="rId3"/>
    <sheet name="Parâmetros" sheetId="4" state="hidden" r:id="rId4"/>
  </sheets>
  <definedNames>
    <definedName name="_xlnm.Print_Titles" localSheetId="0">'Areas (m²)-Preencher'!$1:$1</definedName>
    <definedName name="_xlnm.Print_Titles" localSheetId="1">Exemplo1!#REF!</definedName>
    <definedName name="_xlnm.Print_Titles" localSheetId="2">Exemplo2!#REF!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4" i="3" l="1"/>
  <c r="E161" i="3"/>
  <c r="E170" i="3" s="1"/>
  <c r="G170" i="3" s="1"/>
  <c r="E185" i="3" l="1"/>
  <c r="D41" i="3"/>
  <c r="D42" i="3"/>
  <c r="D43" i="3"/>
  <c r="D44" i="3"/>
  <c r="D45" i="3"/>
  <c r="D46" i="3"/>
  <c r="D47" i="3"/>
  <c r="D48" i="3"/>
  <c r="D40" i="3"/>
  <c r="E183" i="3"/>
  <c r="B178" i="3" l="1"/>
  <c r="A150" i="3"/>
  <c r="D149" i="3"/>
  <c r="A147" i="3"/>
  <c r="D100" i="3"/>
  <c r="D102" i="3"/>
  <c r="J49" i="3" l="1"/>
  <c r="J42" i="3"/>
  <c r="J48" i="3"/>
  <c r="J47" i="3"/>
  <c r="J46" i="3"/>
  <c r="E178" i="3" l="1"/>
  <c r="J45" i="3" l="1"/>
  <c r="J44" i="3"/>
  <c r="J43" i="3"/>
  <c r="J41" i="3"/>
  <c r="J40" i="3"/>
  <c r="I100" i="3"/>
  <c r="J102" i="3"/>
  <c r="K102" i="3" s="1"/>
  <c r="D150" i="3" s="1"/>
  <c r="D101" i="3"/>
  <c r="J99" i="3"/>
  <c r="D147" i="3" l="1"/>
  <c r="J101" i="3"/>
  <c r="J100" i="3"/>
  <c r="K100" i="3" s="1"/>
  <c r="D148" i="3" s="1"/>
  <c r="E152" i="3" l="1"/>
  <c r="I30" i="1"/>
  <c r="I29" i="1"/>
  <c r="I28" i="1"/>
  <c r="C156" i="5"/>
  <c r="A156" i="5"/>
  <c r="C149" i="5"/>
  <c r="A149" i="5"/>
  <c r="C148" i="5"/>
  <c r="A148" i="5"/>
  <c r="C147" i="5"/>
  <c r="A147" i="5"/>
  <c r="C140" i="5"/>
  <c r="A140" i="5"/>
  <c r="C139" i="5"/>
  <c r="A139" i="5"/>
  <c r="C138" i="5"/>
  <c r="A138" i="5"/>
  <c r="C137" i="5"/>
  <c r="A137" i="5"/>
  <c r="C130" i="5"/>
  <c r="A130" i="5"/>
  <c r="C129" i="5"/>
  <c r="A129" i="5"/>
  <c r="C128" i="5"/>
  <c r="A128" i="5"/>
  <c r="C127" i="5"/>
  <c r="A127" i="5"/>
  <c r="C126" i="5"/>
  <c r="A126" i="5"/>
  <c r="C125" i="5"/>
  <c r="A125" i="5"/>
  <c r="D114" i="5"/>
  <c r="J114" i="5" s="1"/>
  <c r="K114" i="5" s="1"/>
  <c r="D113" i="5"/>
  <c r="J113" i="5" s="1"/>
  <c r="K113" i="5" s="1"/>
  <c r="D112" i="5"/>
  <c r="J112" i="5" s="1"/>
  <c r="D111" i="5"/>
  <c r="J111" i="5" s="1"/>
  <c r="K111" i="5" s="1"/>
  <c r="D110" i="5"/>
  <c r="J110" i="5" s="1"/>
  <c r="K110" i="5" s="1"/>
  <c r="D109" i="5"/>
  <c r="J109" i="5" s="1"/>
  <c r="K109" i="5" s="1"/>
  <c r="D108" i="5"/>
  <c r="J108" i="5" s="1"/>
  <c r="K108" i="5" s="1"/>
  <c r="D107" i="5"/>
  <c r="J107" i="5" s="1"/>
  <c r="K107" i="5" s="1"/>
  <c r="D106" i="5"/>
  <c r="J106" i="5" s="1"/>
  <c r="K106" i="5" s="1"/>
  <c r="D105" i="5"/>
  <c r="J105" i="5" s="1"/>
  <c r="D104" i="5"/>
  <c r="J104" i="5" s="1"/>
  <c r="K104" i="5" s="1"/>
  <c r="D103" i="5"/>
  <c r="J103" i="5" s="1"/>
  <c r="K103" i="5" s="1"/>
  <c r="J102" i="5"/>
  <c r="K102" i="5" s="1"/>
  <c r="D102" i="5"/>
  <c r="D101" i="5"/>
  <c r="J101" i="5" s="1"/>
  <c r="K101" i="5" s="1"/>
  <c r="J100" i="5"/>
  <c r="K100" i="5" s="1"/>
  <c r="D100" i="5"/>
  <c r="D99" i="5"/>
  <c r="J99" i="5" s="1"/>
  <c r="K99" i="5" s="1"/>
  <c r="D98" i="5"/>
  <c r="J98" i="5" s="1"/>
  <c r="D97" i="5"/>
  <c r="J97" i="5" s="1"/>
  <c r="K97" i="5" s="1"/>
  <c r="D96" i="5"/>
  <c r="J96" i="5" s="1"/>
  <c r="K96" i="5" s="1"/>
  <c r="D95" i="5"/>
  <c r="J95" i="5" s="1"/>
  <c r="K95" i="5" s="1"/>
  <c r="D94" i="5"/>
  <c r="J94" i="5" s="1"/>
  <c r="K94" i="5" s="1"/>
  <c r="D93" i="5"/>
  <c r="J93" i="5" s="1"/>
  <c r="K93" i="5" s="1"/>
  <c r="D92" i="5"/>
  <c r="J92" i="5" s="1"/>
  <c r="K92" i="5" s="1"/>
  <c r="J91" i="5"/>
  <c r="D91" i="5"/>
  <c r="D90" i="5"/>
  <c r="J90" i="5" s="1"/>
  <c r="K90" i="5" s="1"/>
  <c r="D89" i="5"/>
  <c r="J89" i="5" s="1"/>
  <c r="K89" i="5" s="1"/>
  <c r="D88" i="5"/>
  <c r="J88" i="5" s="1"/>
  <c r="K88" i="5" s="1"/>
  <c r="D87" i="5"/>
  <c r="J87" i="5" s="1"/>
  <c r="K87" i="5" s="1"/>
  <c r="J86" i="5"/>
  <c r="K86" i="5" s="1"/>
  <c r="D86" i="5"/>
  <c r="J85" i="5"/>
  <c r="D85" i="5"/>
  <c r="J84" i="5"/>
  <c r="K84" i="5" s="1"/>
  <c r="D84" i="5"/>
  <c r="D83" i="5"/>
  <c r="J83" i="5" s="1"/>
  <c r="K83" i="5" s="1"/>
  <c r="D82" i="5"/>
  <c r="J82" i="5" s="1"/>
  <c r="K82" i="5" s="1"/>
  <c r="D81" i="5"/>
  <c r="J81" i="5" s="1"/>
  <c r="K81" i="5" s="1"/>
  <c r="D80" i="5"/>
  <c r="J80" i="5" s="1"/>
  <c r="K80" i="5" s="1"/>
  <c r="D79" i="5"/>
  <c r="J79" i="5" s="1"/>
  <c r="K79" i="5" s="1"/>
  <c r="D78" i="5"/>
  <c r="J78" i="5" s="1"/>
  <c r="K78" i="5" s="1"/>
  <c r="D77" i="5"/>
  <c r="J77" i="5" s="1"/>
  <c r="K77" i="5" s="1"/>
  <c r="D76" i="5"/>
  <c r="J76" i="5" s="1"/>
  <c r="K76" i="5" s="1"/>
  <c r="D75" i="5"/>
  <c r="J75" i="5" s="1"/>
  <c r="K75" i="5" s="1"/>
  <c r="D74" i="5"/>
  <c r="J74" i="5" s="1"/>
  <c r="K74" i="5" s="1"/>
  <c r="D73" i="5"/>
  <c r="J73" i="5" s="1"/>
  <c r="K73" i="5" s="1"/>
  <c r="D72" i="5"/>
  <c r="J72" i="5" s="1"/>
  <c r="K72" i="5" s="1"/>
  <c r="D71" i="5"/>
  <c r="J71" i="5" s="1"/>
  <c r="J70" i="5"/>
  <c r="K70" i="5" s="1"/>
  <c r="D70" i="5"/>
  <c r="D69" i="5"/>
  <c r="J69" i="5" s="1"/>
  <c r="K69" i="5" s="1"/>
  <c r="J68" i="5"/>
  <c r="K68" i="5" s="1"/>
  <c r="D68" i="5"/>
  <c r="D67" i="5"/>
  <c r="J67" i="5" s="1"/>
  <c r="K67" i="5" s="1"/>
  <c r="D66" i="5"/>
  <c r="J66" i="5" s="1"/>
  <c r="K66" i="5" s="1"/>
  <c r="D65" i="5"/>
  <c r="J65" i="5" s="1"/>
  <c r="K65" i="5" s="1"/>
  <c r="D64" i="5"/>
  <c r="J64" i="5" s="1"/>
  <c r="D63" i="5"/>
  <c r="J63" i="5" s="1"/>
  <c r="K63" i="5" s="1"/>
  <c r="D62" i="5"/>
  <c r="J62" i="5" s="1"/>
  <c r="K62" i="5" s="1"/>
  <c r="D61" i="5"/>
  <c r="J61" i="5" s="1"/>
  <c r="K61" i="5" s="1"/>
  <c r="D60" i="5"/>
  <c r="J60" i="5" s="1"/>
  <c r="K60" i="5" s="1"/>
  <c r="J59" i="5"/>
  <c r="K59" i="5" s="1"/>
  <c r="D59" i="5"/>
  <c r="D58" i="5"/>
  <c r="J58" i="5" s="1"/>
  <c r="K58" i="5" s="1"/>
  <c r="D57" i="5"/>
  <c r="J57" i="5" s="1"/>
  <c r="K57" i="5" s="1"/>
  <c r="D56" i="5"/>
  <c r="J56" i="5" s="1"/>
  <c r="K56" i="5" s="1"/>
  <c r="D55" i="5"/>
  <c r="J55" i="5" s="1"/>
  <c r="K55" i="5" s="1"/>
  <c r="J54" i="5"/>
  <c r="K54" i="5" s="1"/>
  <c r="D54" i="5"/>
  <c r="J53" i="5"/>
  <c r="K53" i="5" s="1"/>
  <c r="D53" i="5"/>
  <c r="J52" i="5"/>
  <c r="D52" i="5"/>
  <c r="D51" i="5"/>
  <c r="J51" i="5" s="1"/>
  <c r="K51" i="5" s="1"/>
  <c r="J50" i="5"/>
  <c r="K50" i="5" s="1"/>
  <c r="D50" i="5"/>
  <c r="D49" i="5"/>
  <c r="J49" i="5" s="1"/>
  <c r="K49" i="5" s="1"/>
  <c r="D48" i="5"/>
  <c r="J48" i="5" s="1"/>
  <c r="K48" i="5" s="1"/>
  <c r="D47" i="5"/>
  <c r="J47" i="5" s="1"/>
  <c r="K47" i="5" s="1"/>
  <c r="D46" i="5"/>
  <c r="J46" i="5" s="1"/>
  <c r="K46" i="5" s="1"/>
  <c r="D45" i="5"/>
  <c r="J45" i="5" s="1"/>
  <c r="K45" i="5" s="1"/>
  <c r="D44" i="5"/>
  <c r="J44" i="5" s="1"/>
  <c r="K44" i="5" s="1"/>
  <c r="J43" i="5"/>
  <c r="K43" i="5" s="1"/>
  <c r="D43" i="5"/>
  <c r="D42" i="5"/>
  <c r="J42" i="5" s="1"/>
  <c r="K42" i="5" s="1"/>
  <c r="D41" i="5"/>
  <c r="J41" i="5" s="1"/>
  <c r="K41" i="5" s="1"/>
  <c r="D40" i="5"/>
  <c r="J40" i="5" s="1"/>
  <c r="D39" i="5"/>
  <c r="J39" i="5" s="1"/>
  <c r="K39" i="5" s="1"/>
  <c r="D38" i="5"/>
  <c r="J38" i="5" s="1"/>
  <c r="K38" i="5" s="1"/>
  <c r="J37" i="5"/>
  <c r="K37" i="5" s="1"/>
  <c r="D37" i="5"/>
  <c r="D36" i="5"/>
  <c r="J36" i="5" s="1"/>
  <c r="K36" i="5" s="1"/>
  <c r="D35" i="5"/>
  <c r="J35" i="5" s="1"/>
  <c r="K35" i="5" s="1"/>
  <c r="D34" i="5"/>
  <c r="J34" i="5" s="1"/>
  <c r="D33" i="5"/>
  <c r="J33" i="5" s="1"/>
  <c r="K33" i="5" s="1"/>
  <c r="D32" i="5"/>
  <c r="J32" i="5" s="1"/>
  <c r="K32" i="5" s="1"/>
  <c r="D31" i="5"/>
  <c r="J31" i="5" s="1"/>
  <c r="K31" i="5" s="1"/>
  <c r="D30" i="5"/>
  <c r="J30" i="5" s="1"/>
  <c r="K30" i="5" s="1"/>
  <c r="D29" i="5"/>
  <c r="J29" i="5" s="1"/>
  <c r="K29" i="5" s="1"/>
  <c r="D28" i="5"/>
  <c r="J28" i="5" s="1"/>
  <c r="D27" i="5"/>
  <c r="J27" i="5" s="1"/>
  <c r="K27" i="5" s="1"/>
  <c r="D26" i="5"/>
  <c r="J26" i="5" s="1"/>
  <c r="K26" i="5" s="1"/>
  <c r="D25" i="5"/>
  <c r="J25" i="5" s="1"/>
  <c r="K25" i="5" s="1"/>
  <c r="D24" i="5"/>
  <c r="J24" i="5" s="1"/>
  <c r="K24" i="5" s="1"/>
  <c r="D23" i="5"/>
  <c r="J23" i="5" s="1"/>
  <c r="K23" i="5" s="1"/>
  <c r="D22" i="5"/>
  <c r="J22" i="5" s="1"/>
  <c r="D21" i="5"/>
  <c r="J21" i="5" s="1"/>
  <c r="K21" i="5" s="1"/>
  <c r="D20" i="5"/>
  <c r="J20" i="5" s="1"/>
  <c r="K20" i="5" s="1"/>
  <c r="D19" i="5"/>
  <c r="J19" i="5" s="1"/>
  <c r="K19" i="5" s="1"/>
  <c r="D18" i="5"/>
  <c r="J18" i="5" s="1"/>
  <c r="K18" i="5" s="1"/>
  <c r="D17" i="5"/>
  <c r="J17" i="5" s="1"/>
  <c r="K17" i="5" s="1"/>
  <c r="D16" i="5"/>
  <c r="J16" i="5" s="1"/>
  <c r="K16" i="5" s="1"/>
  <c r="D15" i="5"/>
  <c r="J15" i="5" s="1"/>
  <c r="K15" i="5" s="1"/>
  <c r="D14" i="5"/>
  <c r="J14" i="5" s="1"/>
  <c r="K14" i="5" s="1"/>
  <c r="D13" i="5"/>
  <c r="J13" i="5" s="1"/>
  <c r="K13" i="5" s="1"/>
  <c r="D12" i="5"/>
  <c r="J12" i="5" s="1"/>
  <c r="K12" i="5" s="1"/>
  <c r="D11" i="5"/>
  <c r="J11" i="5" s="1"/>
  <c r="K11" i="5" s="1"/>
  <c r="D10" i="5"/>
  <c r="J10" i="5" s="1"/>
  <c r="K10" i="5" s="1"/>
  <c r="D9" i="5"/>
  <c r="J9" i="5" s="1"/>
  <c r="K9" i="5" s="1"/>
  <c r="D8" i="5"/>
  <c r="J8" i="5" s="1"/>
  <c r="K8" i="5" s="1"/>
  <c r="D7" i="5"/>
  <c r="J7" i="5" s="1"/>
  <c r="K7" i="5" s="1"/>
  <c r="D6" i="5"/>
  <c r="J6" i="5" s="1"/>
  <c r="K6" i="5" s="1"/>
  <c r="J5" i="5"/>
  <c r="K5" i="5" s="1"/>
  <c r="D5" i="5"/>
  <c r="D4" i="5"/>
  <c r="J4" i="5" s="1"/>
  <c r="K4" i="5" s="1"/>
  <c r="D3" i="5"/>
  <c r="J3" i="5" s="1"/>
  <c r="K3" i="5" s="1"/>
  <c r="D2" i="5"/>
  <c r="C156" i="1"/>
  <c r="A156" i="1"/>
  <c r="C149" i="1"/>
  <c r="A149" i="1"/>
  <c r="C148" i="1"/>
  <c r="A148" i="1"/>
  <c r="C147" i="1"/>
  <c r="A147" i="1"/>
  <c r="C140" i="1"/>
  <c r="A140" i="1"/>
  <c r="C139" i="1"/>
  <c r="A139" i="1"/>
  <c r="C138" i="1"/>
  <c r="A138" i="1"/>
  <c r="C137" i="1"/>
  <c r="A137" i="1"/>
  <c r="C130" i="1"/>
  <c r="A130" i="1"/>
  <c r="C129" i="1"/>
  <c r="A129" i="1"/>
  <c r="C128" i="1"/>
  <c r="A128" i="1"/>
  <c r="C127" i="1"/>
  <c r="A127" i="1"/>
  <c r="C126" i="1"/>
  <c r="A126" i="1"/>
  <c r="C125" i="1"/>
  <c r="A125" i="1"/>
  <c r="D114" i="1"/>
  <c r="J114" i="1" s="1"/>
  <c r="K114" i="1" s="1"/>
  <c r="D113" i="1"/>
  <c r="J113" i="1" s="1"/>
  <c r="K113" i="1" s="1"/>
  <c r="J112" i="1"/>
  <c r="D112" i="1"/>
  <c r="D111" i="1"/>
  <c r="J111" i="1" s="1"/>
  <c r="K111" i="1" s="1"/>
  <c r="D110" i="1"/>
  <c r="J110" i="1" s="1"/>
  <c r="K110" i="1" s="1"/>
  <c r="D109" i="1"/>
  <c r="J109" i="1" s="1"/>
  <c r="K109" i="1" s="1"/>
  <c r="D108" i="1"/>
  <c r="J108" i="1" s="1"/>
  <c r="K108" i="1" s="1"/>
  <c r="D107" i="1"/>
  <c r="J107" i="1" s="1"/>
  <c r="K107" i="1" s="1"/>
  <c r="D106" i="1"/>
  <c r="J106" i="1" s="1"/>
  <c r="K106" i="1" s="1"/>
  <c r="J105" i="1"/>
  <c r="K105" i="1" s="1"/>
  <c r="D105" i="1"/>
  <c r="D104" i="1"/>
  <c r="J104" i="1" s="1"/>
  <c r="K104" i="1" s="1"/>
  <c r="D103" i="1"/>
  <c r="J103" i="1" s="1"/>
  <c r="K103" i="1" s="1"/>
  <c r="D102" i="1"/>
  <c r="J102" i="1" s="1"/>
  <c r="K102" i="1" s="1"/>
  <c r="D101" i="1"/>
  <c r="J101" i="1" s="1"/>
  <c r="K101" i="1" s="1"/>
  <c r="D100" i="1"/>
  <c r="J100" i="1" s="1"/>
  <c r="K100" i="1" s="1"/>
  <c r="J99" i="1"/>
  <c r="K99" i="1" s="1"/>
  <c r="D99" i="1"/>
  <c r="D98" i="1"/>
  <c r="J98" i="1" s="1"/>
  <c r="K98" i="1" s="1"/>
  <c r="D97" i="1"/>
  <c r="J97" i="1" s="1"/>
  <c r="K97" i="1" s="1"/>
  <c r="J96" i="1"/>
  <c r="K96" i="1" s="1"/>
  <c r="D96" i="1"/>
  <c r="D95" i="1"/>
  <c r="J95" i="1" s="1"/>
  <c r="K95" i="1" s="1"/>
  <c r="D94" i="1"/>
  <c r="J94" i="1" s="1"/>
  <c r="K94" i="1" s="1"/>
  <c r="D93" i="1"/>
  <c r="J93" i="1" s="1"/>
  <c r="K93" i="1" s="1"/>
  <c r="D92" i="1"/>
  <c r="J92" i="1" s="1"/>
  <c r="K92" i="1" s="1"/>
  <c r="D91" i="1"/>
  <c r="J91" i="1" s="1"/>
  <c r="K91" i="1" s="1"/>
  <c r="D90" i="1"/>
  <c r="J90" i="1" s="1"/>
  <c r="K90" i="1" s="1"/>
  <c r="D89" i="1"/>
  <c r="J89" i="1" s="1"/>
  <c r="K89" i="1" s="1"/>
  <c r="D88" i="1"/>
  <c r="J88" i="1" s="1"/>
  <c r="K88" i="1" s="1"/>
  <c r="D87" i="1"/>
  <c r="J87" i="1" s="1"/>
  <c r="K87" i="1" s="1"/>
  <c r="D86" i="1"/>
  <c r="J86" i="1" s="1"/>
  <c r="K86" i="1" s="1"/>
  <c r="D85" i="1"/>
  <c r="J85" i="1" s="1"/>
  <c r="K85" i="1" s="1"/>
  <c r="D84" i="1"/>
  <c r="J84" i="1" s="1"/>
  <c r="D83" i="1"/>
  <c r="J83" i="1" s="1"/>
  <c r="K83" i="1" s="1"/>
  <c r="J82" i="1"/>
  <c r="K82" i="1" s="1"/>
  <c r="D82" i="1"/>
  <c r="D81" i="1"/>
  <c r="J81" i="1" s="1"/>
  <c r="K81" i="1" s="1"/>
  <c r="J80" i="1"/>
  <c r="K80" i="1" s="1"/>
  <c r="D80" i="1"/>
  <c r="D79" i="1"/>
  <c r="J79" i="1" s="1"/>
  <c r="K79" i="1" s="1"/>
  <c r="D78" i="1"/>
  <c r="J78" i="1" s="1"/>
  <c r="K78" i="1" s="1"/>
  <c r="D77" i="1"/>
  <c r="J77" i="1" s="1"/>
  <c r="D76" i="1"/>
  <c r="J76" i="1" s="1"/>
  <c r="K76" i="1" s="1"/>
  <c r="D75" i="1"/>
  <c r="J75" i="1" s="1"/>
  <c r="K75" i="1" s="1"/>
  <c r="D74" i="1"/>
  <c r="J74" i="1" s="1"/>
  <c r="K74" i="1" s="1"/>
  <c r="J73" i="1"/>
  <c r="K73" i="1" s="1"/>
  <c r="D73" i="1"/>
  <c r="D72" i="1"/>
  <c r="J72" i="1" s="1"/>
  <c r="K72" i="1" s="1"/>
  <c r="D71" i="1"/>
  <c r="J71" i="1" s="1"/>
  <c r="D70" i="1"/>
  <c r="J70" i="1" s="1"/>
  <c r="K70" i="1" s="1"/>
  <c r="D69" i="1"/>
  <c r="J69" i="1" s="1"/>
  <c r="K69" i="1" s="1"/>
  <c r="D68" i="1"/>
  <c r="J68" i="1" s="1"/>
  <c r="K68" i="1" s="1"/>
  <c r="D67" i="1"/>
  <c r="J67" i="1" s="1"/>
  <c r="K67" i="1" s="1"/>
  <c r="J66" i="1"/>
  <c r="K66" i="1" s="1"/>
  <c r="D66" i="1"/>
  <c r="D65" i="1"/>
  <c r="J65" i="1" s="1"/>
  <c r="K65" i="1" s="1"/>
  <c r="D64" i="1"/>
  <c r="J64" i="1" s="1"/>
  <c r="K64" i="1" s="1"/>
  <c r="D63" i="1"/>
  <c r="J63" i="1" s="1"/>
  <c r="K63" i="1" s="1"/>
  <c r="D62" i="1"/>
  <c r="J62" i="1" s="1"/>
  <c r="K62" i="1" s="1"/>
  <c r="D61" i="1"/>
  <c r="J61" i="1" s="1"/>
  <c r="K61" i="1" s="1"/>
  <c r="D60" i="1"/>
  <c r="J60" i="1" s="1"/>
  <c r="K60" i="1" s="1"/>
  <c r="D59" i="1"/>
  <c r="J59" i="1" s="1"/>
  <c r="K59" i="1" s="1"/>
  <c r="D58" i="1"/>
  <c r="J58" i="1" s="1"/>
  <c r="K58" i="1" s="1"/>
  <c r="D57" i="1"/>
  <c r="J57" i="1" s="1"/>
  <c r="K57" i="1" s="1"/>
  <c r="D56" i="1"/>
  <c r="J56" i="1" s="1"/>
  <c r="K56" i="1" s="1"/>
  <c r="D55" i="1"/>
  <c r="J55" i="1" s="1"/>
  <c r="K55" i="1" s="1"/>
  <c r="D54" i="1"/>
  <c r="J54" i="1" s="1"/>
  <c r="K54" i="1" s="1"/>
  <c r="D53" i="1"/>
  <c r="J53" i="1" s="1"/>
  <c r="K53" i="1" s="1"/>
  <c r="J52" i="1"/>
  <c r="D52" i="1"/>
  <c r="D51" i="1"/>
  <c r="J51" i="1" s="1"/>
  <c r="K51" i="1" s="1"/>
  <c r="D50" i="1"/>
  <c r="J50" i="1" s="1"/>
  <c r="K50" i="1" s="1"/>
  <c r="D49" i="1"/>
  <c r="J49" i="1" s="1"/>
  <c r="K49" i="1" s="1"/>
  <c r="D48" i="1"/>
  <c r="J48" i="1" s="1"/>
  <c r="K48" i="1" s="1"/>
  <c r="D47" i="1"/>
  <c r="J47" i="1" s="1"/>
  <c r="K47" i="1" s="1"/>
  <c r="D46" i="1"/>
  <c r="J46" i="1" s="1"/>
  <c r="K46" i="1" s="1"/>
  <c r="D45" i="1"/>
  <c r="J45" i="1" s="1"/>
  <c r="K45" i="1" s="1"/>
  <c r="D44" i="1"/>
  <c r="J44" i="1" s="1"/>
  <c r="K44" i="1" s="1"/>
  <c r="D43" i="1"/>
  <c r="J43" i="1" s="1"/>
  <c r="K43" i="1" s="1"/>
  <c r="D42" i="1"/>
  <c r="J42" i="1" s="1"/>
  <c r="K42" i="1" s="1"/>
  <c r="D41" i="1"/>
  <c r="J41" i="1" s="1"/>
  <c r="K41" i="1" s="1"/>
  <c r="D40" i="1"/>
  <c r="J40" i="1" s="1"/>
  <c r="D39" i="1"/>
  <c r="J39" i="1" s="1"/>
  <c r="K39" i="1" s="1"/>
  <c r="D38" i="1"/>
  <c r="J38" i="1" s="1"/>
  <c r="K38" i="1" s="1"/>
  <c r="D37" i="1"/>
  <c r="J37" i="1" s="1"/>
  <c r="K37" i="1" s="1"/>
  <c r="D36" i="1"/>
  <c r="J36" i="1" s="1"/>
  <c r="K36" i="1" s="1"/>
  <c r="D35" i="1"/>
  <c r="J35" i="1" s="1"/>
  <c r="K35" i="1" s="1"/>
  <c r="J34" i="1"/>
  <c r="D34" i="1"/>
  <c r="D33" i="1"/>
  <c r="J33" i="1" s="1"/>
  <c r="K33" i="1" s="1"/>
  <c r="D32" i="1"/>
  <c r="J32" i="1" s="1"/>
  <c r="K32" i="1" s="1"/>
  <c r="D31" i="1"/>
  <c r="J31" i="1" s="1"/>
  <c r="K31" i="1" s="1"/>
  <c r="D30" i="1"/>
  <c r="J30" i="1" s="1"/>
  <c r="K30" i="1" s="1"/>
  <c r="D29" i="1"/>
  <c r="D28" i="1"/>
  <c r="D27" i="1"/>
  <c r="J27" i="1" s="1"/>
  <c r="K27" i="1" s="1"/>
  <c r="D26" i="1"/>
  <c r="J26" i="1" s="1"/>
  <c r="K26" i="1" s="1"/>
  <c r="D25" i="1"/>
  <c r="J25" i="1" s="1"/>
  <c r="K25" i="1" s="1"/>
  <c r="D24" i="1"/>
  <c r="J24" i="1" s="1"/>
  <c r="K24" i="1" s="1"/>
  <c r="D23" i="1"/>
  <c r="J23" i="1" s="1"/>
  <c r="K23" i="1" s="1"/>
  <c r="D22" i="1"/>
  <c r="J22" i="1" s="1"/>
  <c r="D21" i="1"/>
  <c r="J21" i="1" s="1"/>
  <c r="K21" i="1" s="1"/>
  <c r="D20" i="1"/>
  <c r="J20" i="1" s="1"/>
  <c r="K20" i="1" s="1"/>
  <c r="D19" i="1"/>
  <c r="J19" i="1" s="1"/>
  <c r="K19" i="1" s="1"/>
  <c r="D18" i="1"/>
  <c r="J18" i="1" s="1"/>
  <c r="K18" i="1" s="1"/>
  <c r="D17" i="1"/>
  <c r="J17" i="1" s="1"/>
  <c r="K17" i="1" s="1"/>
  <c r="D16" i="1"/>
  <c r="J16" i="1" s="1"/>
  <c r="K16" i="1" s="1"/>
  <c r="D15" i="1"/>
  <c r="J15" i="1" s="1"/>
  <c r="K15" i="1" s="1"/>
  <c r="D14" i="1"/>
  <c r="J14" i="1" s="1"/>
  <c r="K14" i="1" s="1"/>
  <c r="D13" i="1"/>
  <c r="J13" i="1" s="1"/>
  <c r="K13" i="1" s="1"/>
  <c r="J12" i="1"/>
  <c r="K12" i="1" s="1"/>
  <c r="D12" i="1"/>
  <c r="D11" i="1"/>
  <c r="J11" i="1" s="1"/>
  <c r="K11" i="1" s="1"/>
  <c r="J10" i="1"/>
  <c r="K10" i="1" s="1"/>
  <c r="D10" i="1"/>
  <c r="D9" i="1"/>
  <c r="J9" i="1" s="1"/>
  <c r="K9" i="1" s="1"/>
  <c r="D8" i="1"/>
  <c r="J8" i="1" s="1"/>
  <c r="K8" i="1" s="1"/>
  <c r="D7" i="1"/>
  <c r="J7" i="1" s="1"/>
  <c r="K7" i="1" s="1"/>
  <c r="D6" i="1"/>
  <c r="J6" i="1" s="1"/>
  <c r="K6" i="1" s="1"/>
  <c r="D5" i="1"/>
  <c r="J5" i="1" s="1"/>
  <c r="K5" i="1" s="1"/>
  <c r="D4" i="1"/>
  <c r="J4" i="1" s="1"/>
  <c r="K4" i="1" s="1"/>
  <c r="D3" i="1"/>
  <c r="J3" i="1" s="1"/>
  <c r="K3" i="1" s="1"/>
  <c r="D2" i="1"/>
  <c r="J2" i="1" s="1"/>
  <c r="C138" i="3"/>
  <c r="C137" i="3"/>
  <c r="C136" i="3"/>
  <c r="A138" i="3"/>
  <c r="A137" i="3"/>
  <c r="A136" i="3"/>
  <c r="C129" i="3"/>
  <c r="C128" i="3"/>
  <c r="C127" i="3"/>
  <c r="C126" i="3"/>
  <c r="A129" i="3"/>
  <c r="A128" i="3"/>
  <c r="A127" i="3"/>
  <c r="A126" i="3"/>
  <c r="C119" i="3"/>
  <c r="C118" i="3"/>
  <c r="C117" i="3"/>
  <c r="C116" i="3"/>
  <c r="C115" i="3"/>
  <c r="C114" i="3"/>
  <c r="A118" i="3"/>
  <c r="A119" i="3"/>
  <c r="A115" i="3"/>
  <c r="A116" i="3"/>
  <c r="A117" i="3"/>
  <c r="A114" i="3"/>
  <c r="D98" i="3"/>
  <c r="J98" i="3" s="1"/>
  <c r="K98" i="3" s="1"/>
  <c r="D97" i="3"/>
  <c r="J97" i="3" s="1"/>
  <c r="K97" i="3" s="1"/>
  <c r="D96" i="3"/>
  <c r="J96" i="3" s="1"/>
  <c r="K96" i="3" s="1"/>
  <c r="D95" i="3"/>
  <c r="J95" i="3" s="1"/>
  <c r="K95" i="3" s="1"/>
  <c r="D94" i="3"/>
  <c r="J94" i="3" s="1"/>
  <c r="K94" i="3" s="1"/>
  <c r="D93" i="3"/>
  <c r="J93" i="3" s="1"/>
  <c r="K93" i="3" s="1"/>
  <c r="D92" i="3"/>
  <c r="J92" i="3" s="1"/>
  <c r="K92" i="3" s="1"/>
  <c r="D91" i="3"/>
  <c r="J91" i="3" s="1"/>
  <c r="K91" i="3" s="1"/>
  <c r="D90" i="3"/>
  <c r="J90" i="3" s="1"/>
  <c r="K90" i="3" s="1"/>
  <c r="D89" i="3"/>
  <c r="J89" i="3" s="1"/>
  <c r="K89" i="3" s="1"/>
  <c r="D88" i="3"/>
  <c r="J88" i="3" s="1"/>
  <c r="K88" i="3" s="1"/>
  <c r="D87" i="3"/>
  <c r="J87" i="3" s="1"/>
  <c r="K87" i="3" s="1"/>
  <c r="D86" i="3"/>
  <c r="J86" i="3" s="1"/>
  <c r="K86" i="3" s="1"/>
  <c r="D85" i="3"/>
  <c r="J85" i="3" s="1"/>
  <c r="K85" i="3" s="1"/>
  <c r="D53" i="3"/>
  <c r="J53" i="3" s="1"/>
  <c r="K53" i="3" s="1"/>
  <c r="D80" i="3"/>
  <c r="J80" i="3" s="1"/>
  <c r="K80" i="3" s="1"/>
  <c r="D73" i="3"/>
  <c r="J73" i="3" s="1"/>
  <c r="K73" i="3" s="1"/>
  <c r="D66" i="3"/>
  <c r="J66" i="3" s="1"/>
  <c r="K66" i="3" s="1"/>
  <c r="D84" i="3"/>
  <c r="J84" i="3" s="1"/>
  <c r="K84" i="3" s="1"/>
  <c r="D83" i="3"/>
  <c r="J83" i="3" s="1"/>
  <c r="K83" i="3" s="1"/>
  <c r="D82" i="3"/>
  <c r="J82" i="3" s="1"/>
  <c r="K82" i="3" s="1"/>
  <c r="D81" i="3"/>
  <c r="J81" i="3" s="1"/>
  <c r="K81" i="3" s="1"/>
  <c r="D79" i="3"/>
  <c r="J79" i="3" s="1"/>
  <c r="K79" i="3" s="1"/>
  <c r="D78" i="3"/>
  <c r="J78" i="3" s="1"/>
  <c r="K78" i="3" s="1"/>
  <c r="D77" i="3"/>
  <c r="J77" i="3" s="1"/>
  <c r="K77" i="3" s="1"/>
  <c r="D76" i="3"/>
  <c r="J76" i="3" s="1"/>
  <c r="K76" i="3" s="1"/>
  <c r="D75" i="3"/>
  <c r="J75" i="3" s="1"/>
  <c r="K75" i="3" s="1"/>
  <c r="D74" i="3"/>
  <c r="J74" i="3" s="1"/>
  <c r="K74" i="3" s="1"/>
  <c r="D72" i="3"/>
  <c r="J72" i="3" s="1"/>
  <c r="K72" i="3" s="1"/>
  <c r="D71" i="3"/>
  <c r="D70" i="3"/>
  <c r="J70" i="3" s="1"/>
  <c r="K70" i="3" s="1"/>
  <c r="D69" i="3"/>
  <c r="J69" i="3" s="1"/>
  <c r="K69" i="3" s="1"/>
  <c r="D68" i="3"/>
  <c r="J68" i="3" s="1"/>
  <c r="K68" i="3" s="1"/>
  <c r="D67" i="3"/>
  <c r="J67" i="3" s="1"/>
  <c r="K67" i="3" s="1"/>
  <c r="D65" i="3"/>
  <c r="J65" i="3" s="1"/>
  <c r="K65" i="3" s="1"/>
  <c r="D64" i="3"/>
  <c r="J64" i="3" s="1"/>
  <c r="K64" i="3" s="1"/>
  <c r="D63" i="3"/>
  <c r="J63" i="3" s="1"/>
  <c r="K63" i="3" s="1"/>
  <c r="D62" i="3"/>
  <c r="J62" i="3" s="1"/>
  <c r="K62" i="3" s="1"/>
  <c r="D61" i="3"/>
  <c r="J61" i="3" s="1"/>
  <c r="K61" i="3" s="1"/>
  <c r="D60" i="3"/>
  <c r="J60" i="3" s="1"/>
  <c r="K60" i="3" s="1"/>
  <c r="D59" i="3"/>
  <c r="J59" i="3" s="1"/>
  <c r="K59" i="3" s="1"/>
  <c r="J58" i="3"/>
  <c r="K58" i="3" s="1"/>
  <c r="D57" i="3"/>
  <c r="J57" i="3" s="1"/>
  <c r="K57" i="3" s="1"/>
  <c r="D56" i="3"/>
  <c r="J56" i="3" s="1"/>
  <c r="K56" i="3" s="1"/>
  <c r="D55" i="3"/>
  <c r="J55" i="3" s="1"/>
  <c r="K55" i="3" s="1"/>
  <c r="D54" i="3"/>
  <c r="J54" i="3" s="1"/>
  <c r="K54" i="3" s="1"/>
  <c r="D52" i="3"/>
  <c r="J52" i="3" s="1"/>
  <c r="K52" i="3" s="1"/>
  <c r="D51" i="3"/>
  <c r="J51" i="3" s="1"/>
  <c r="K51" i="3" s="1"/>
  <c r="D50" i="3"/>
  <c r="J50" i="3" s="1"/>
  <c r="K50" i="3" s="1"/>
  <c r="K49" i="3"/>
  <c r="K48" i="3"/>
  <c r="K47" i="3"/>
  <c r="K46" i="3"/>
  <c r="K45" i="3"/>
  <c r="K44" i="3"/>
  <c r="K43" i="3"/>
  <c r="K42" i="3"/>
  <c r="K41" i="3"/>
  <c r="K40" i="3"/>
  <c r="D39" i="3"/>
  <c r="J39" i="3" s="1"/>
  <c r="K39" i="3" s="1"/>
  <c r="D38" i="3"/>
  <c r="J38" i="3" s="1"/>
  <c r="K38" i="3" s="1"/>
  <c r="D37" i="3"/>
  <c r="J37" i="3" s="1"/>
  <c r="K37" i="3" s="1"/>
  <c r="D36" i="3"/>
  <c r="J36" i="3" s="1"/>
  <c r="K36" i="3" s="1"/>
  <c r="D35" i="3"/>
  <c r="J35" i="3" s="1"/>
  <c r="K35" i="3" s="1"/>
  <c r="J34" i="3"/>
  <c r="K34" i="3" s="1"/>
  <c r="D33" i="3"/>
  <c r="J33" i="3" s="1"/>
  <c r="K33" i="3" s="1"/>
  <c r="D32" i="3"/>
  <c r="J32" i="3" s="1"/>
  <c r="K32" i="3" s="1"/>
  <c r="D31" i="3"/>
  <c r="J31" i="3" s="1"/>
  <c r="K31" i="3" s="1"/>
  <c r="J30" i="3"/>
  <c r="K30" i="3" s="1"/>
  <c r="J29" i="3"/>
  <c r="K29" i="3" s="1"/>
  <c r="J28" i="3"/>
  <c r="K28" i="3" s="1"/>
  <c r="D27" i="3"/>
  <c r="D26" i="3"/>
  <c r="J26" i="3" s="1"/>
  <c r="K26" i="3" s="1"/>
  <c r="D25" i="3"/>
  <c r="J25" i="3" s="1"/>
  <c r="K25" i="3" s="1"/>
  <c r="D24" i="3"/>
  <c r="J24" i="3" s="1"/>
  <c r="K24" i="3" s="1"/>
  <c r="D23" i="3"/>
  <c r="J23" i="3" s="1"/>
  <c r="K23" i="3" s="1"/>
  <c r="D22" i="3"/>
  <c r="J22" i="3" s="1"/>
  <c r="K22" i="3" s="1"/>
  <c r="D21" i="3"/>
  <c r="J21" i="3" s="1"/>
  <c r="K21" i="3" s="1"/>
  <c r="D20" i="3"/>
  <c r="J20" i="3" s="1"/>
  <c r="K20" i="3" s="1"/>
  <c r="D19" i="3"/>
  <c r="J19" i="3" s="1"/>
  <c r="K19" i="3" s="1"/>
  <c r="D18" i="3"/>
  <c r="J18" i="3" s="1"/>
  <c r="K18" i="3" s="1"/>
  <c r="J16" i="3"/>
  <c r="K16" i="3" s="1"/>
  <c r="D15" i="3"/>
  <c r="J15" i="3" s="1"/>
  <c r="K15" i="3" s="1"/>
  <c r="D14" i="3"/>
  <c r="J14" i="3" s="1"/>
  <c r="K14" i="3" s="1"/>
  <c r="D13" i="3"/>
  <c r="J13" i="3" s="1"/>
  <c r="K13" i="3" s="1"/>
  <c r="D12" i="3"/>
  <c r="J12" i="3" s="1"/>
  <c r="K12" i="3" s="1"/>
  <c r="D11" i="3"/>
  <c r="J11" i="3" s="1"/>
  <c r="K11" i="3" s="1"/>
  <c r="D10" i="3"/>
  <c r="J10" i="3" s="1"/>
  <c r="K10" i="3" s="1"/>
  <c r="J71" i="3" l="1"/>
  <c r="K71" i="3" s="1"/>
  <c r="B181" i="3"/>
  <c r="E181" i="3" s="1"/>
  <c r="J27" i="3"/>
  <c r="K27" i="3" s="1"/>
  <c r="B156" i="1"/>
  <c r="D156" i="1" s="1"/>
  <c r="D158" i="1" s="1"/>
  <c r="E158" i="1" s="1"/>
  <c r="B127" i="5"/>
  <c r="D127" i="5" s="1"/>
  <c r="B140" i="5"/>
  <c r="D140" i="5" s="1"/>
  <c r="B147" i="5"/>
  <c r="D147" i="5" s="1"/>
  <c r="K112" i="1"/>
  <c r="K91" i="5"/>
  <c r="J29" i="1"/>
  <c r="K29" i="1" s="1"/>
  <c r="J28" i="1"/>
  <c r="K28" i="1" s="1"/>
  <c r="D115" i="1"/>
  <c r="D115" i="5"/>
  <c r="B128" i="5"/>
  <c r="D128" i="5" s="1"/>
  <c r="K34" i="5"/>
  <c r="B138" i="5"/>
  <c r="D138" i="5" s="1"/>
  <c r="K71" i="5"/>
  <c r="K40" i="5"/>
  <c r="B129" i="5"/>
  <c r="D129" i="5" s="1"/>
  <c r="K98" i="5"/>
  <c r="B148" i="5"/>
  <c r="D148" i="5" s="1"/>
  <c r="K112" i="5"/>
  <c r="B156" i="5"/>
  <c r="D156" i="5" s="1"/>
  <c r="D158" i="5" s="1"/>
  <c r="E158" i="5" s="1"/>
  <c r="B130" i="5"/>
  <c r="D130" i="5" s="1"/>
  <c r="B149" i="5"/>
  <c r="D149" i="5" s="1"/>
  <c r="K105" i="5"/>
  <c r="K64" i="5"/>
  <c r="B137" i="5"/>
  <c r="D137" i="5" s="1"/>
  <c r="K22" i="5"/>
  <c r="B126" i="5"/>
  <c r="D126" i="5" s="1"/>
  <c r="K28" i="5"/>
  <c r="K52" i="5"/>
  <c r="J2" i="5"/>
  <c r="B139" i="5"/>
  <c r="D139" i="5" s="1"/>
  <c r="K85" i="5"/>
  <c r="B138" i="1"/>
  <c r="D138" i="1" s="1"/>
  <c r="K71" i="1"/>
  <c r="B149" i="1"/>
  <c r="D149" i="1" s="1"/>
  <c r="B140" i="1"/>
  <c r="D140" i="1" s="1"/>
  <c r="K77" i="1"/>
  <c r="B139" i="1"/>
  <c r="D139" i="1" s="1"/>
  <c r="K22" i="1"/>
  <c r="B126" i="1"/>
  <c r="D126" i="1" s="1"/>
  <c r="B128" i="1"/>
  <c r="D128" i="1" s="1"/>
  <c r="K40" i="1"/>
  <c r="B129" i="1"/>
  <c r="D129" i="1" s="1"/>
  <c r="B130" i="1"/>
  <c r="D130" i="1" s="1"/>
  <c r="B125" i="1"/>
  <c r="D125" i="1" s="1"/>
  <c r="B148" i="1"/>
  <c r="D148" i="1" s="1"/>
  <c r="K52" i="1"/>
  <c r="K84" i="1"/>
  <c r="B137" i="1"/>
  <c r="D137" i="1" s="1"/>
  <c r="K2" i="1"/>
  <c r="K34" i="1"/>
  <c r="B147" i="1"/>
  <c r="D147" i="1" s="1"/>
  <c r="D151" i="1" s="1"/>
  <c r="E151" i="1" s="1"/>
  <c r="B137" i="3"/>
  <c r="D137" i="3" s="1"/>
  <c r="B136" i="3"/>
  <c r="D136" i="3" s="1"/>
  <c r="B138" i="3"/>
  <c r="D138" i="3" s="1"/>
  <c r="B126" i="3"/>
  <c r="D126" i="3" s="1"/>
  <c r="B128" i="3"/>
  <c r="D128" i="3" s="1"/>
  <c r="B129" i="3"/>
  <c r="D129" i="3" s="1"/>
  <c r="B127" i="3"/>
  <c r="D127" i="3" s="1"/>
  <c r="B119" i="3"/>
  <c r="D119" i="3" s="1"/>
  <c r="B118" i="3"/>
  <c r="D118" i="3" s="1"/>
  <c r="B115" i="3"/>
  <c r="D115" i="3" s="1"/>
  <c r="J17" i="3"/>
  <c r="K17" i="3" s="1"/>
  <c r="B117" i="3" l="1"/>
  <c r="D117" i="3" s="1"/>
  <c r="J116" i="1"/>
  <c r="D142" i="1"/>
  <c r="E142" i="1" s="1"/>
  <c r="D151" i="5"/>
  <c r="E151" i="5" s="1"/>
  <c r="D142" i="5"/>
  <c r="E142" i="5" s="1"/>
  <c r="B127" i="1"/>
  <c r="D127" i="1" s="1"/>
  <c r="D132" i="1" s="1"/>
  <c r="E132" i="1" s="1"/>
  <c r="E160" i="1" s="1"/>
  <c r="J116" i="5"/>
  <c r="K2" i="5"/>
  <c r="K117" i="5" s="1"/>
  <c r="B125" i="5"/>
  <c r="D125" i="5" s="1"/>
  <c r="D132" i="5" s="1"/>
  <c r="E132" i="5" s="1"/>
  <c r="E160" i="5" s="1"/>
  <c r="K117" i="1"/>
  <c r="D140" i="3"/>
  <c r="E140" i="3" s="1"/>
  <c r="D131" i="3"/>
  <c r="E131" i="3" s="1"/>
  <c r="B116" i="3"/>
  <c r="D116" i="3" s="1"/>
  <c r="D9" i="3" l="1"/>
  <c r="B176" i="3" s="1"/>
  <c r="E176" i="3" s="1"/>
  <c r="J8" i="3"/>
  <c r="J5" i="3"/>
  <c r="K5" i="3" s="1"/>
  <c r="J6" i="3"/>
  <c r="K6" i="3" s="1"/>
  <c r="J7" i="3"/>
  <c r="K7" i="3" s="1"/>
  <c r="J9" i="3" l="1"/>
  <c r="K9" i="3" s="1"/>
  <c r="D104" i="3"/>
  <c r="J4" i="3"/>
  <c r="K8" i="3"/>
  <c r="J2" i="3"/>
  <c r="J3" i="3"/>
  <c r="K3" i="3" s="1"/>
  <c r="K4" i="3" l="1"/>
  <c r="J105" i="3"/>
  <c r="B114" i="3"/>
  <c r="D114" i="3" s="1"/>
  <c r="K2" i="3"/>
  <c r="K106" i="3" l="1"/>
  <c r="D121" i="3"/>
  <c r="E121" i="3" s="1"/>
  <c r="E155" i="3" s="1"/>
</calcChain>
</file>

<file path=xl/sharedStrings.xml><?xml version="1.0" encoding="utf-8"?>
<sst xmlns="http://schemas.openxmlformats.org/spreadsheetml/2006/main" count="326" uniqueCount="131">
  <si>
    <t>IDENTIFICAÇÃO DO AMBIENTE</t>
  </si>
  <si>
    <t>LARGURA (m)</t>
  </si>
  <si>
    <t>COMPRIMENTO (m)</t>
  </si>
  <si>
    <t>METROS QUADRADOS (m²)</t>
  </si>
  <si>
    <t>Tipo de área (IN 5/17)</t>
  </si>
  <si>
    <r>
      <t>Produtividade mínima de referência (m²)
(</t>
    </r>
    <r>
      <rPr>
        <i/>
        <sz val="11"/>
        <color theme="1"/>
        <rFont val="Calibri"/>
        <family val="2"/>
        <scheme val="minor"/>
      </rPr>
      <t>8h diárias</t>
    </r>
    <r>
      <rPr>
        <b/>
        <sz val="11"/>
        <color theme="1"/>
        <rFont val="Calibri"/>
        <family val="2"/>
        <scheme val="minor"/>
      </rPr>
      <t>)</t>
    </r>
  </si>
  <si>
    <r>
      <t>Periodicidade</t>
    </r>
    <r>
      <rPr>
        <i/>
        <sz val="11"/>
        <color theme="1"/>
        <rFont val="Calibri"/>
        <family val="2"/>
        <scheme val="minor"/>
      </rPr>
      <t xml:space="preserve"> </t>
    </r>
    <r>
      <rPr>
        <b/>
        <i/>
        <sz val="11"/>
        <color theme="1"/>
        <rFont val="Calibri"/>
        <family val="2"/>
        <scheme val="minor"/>
      </rPr>
      <t>(</t>
    </r>
    <r>
      <rPr>
        <i/>
        <sz val="11"/>
        <color theme="1"/>
        <rFont val="Calibri"/>
        <family val="2"/>
        <scheme val="minor"/>
      </rPr>
      <t>Selecione a opção</t>
    </r>
    <r>
      <rPr>
        <b/>
        <i/>
        <sz val="11"/>
        <color theme="1"/>
        <rFont val="Calibri"/>
        <family val="2"/>
        <scheme val="minor"/>
      </rPr>
      <t>)</t>
    </r>
  </si>
  <si>
    <r>
      <t>Frequência</t>
    </r>
    <r>
      <rPr>
        <i/>
        <sz val="11"/>
        <color theme="1"/>
        <rFont val="Calibri"/>
        <family val="2"/>
        <scheme val="minor"/>
      </rPr>
      <t xml:space="preserve"> </t>
    </r>
    <r>
      <rPr>
        <b/>
        <i/>
        <sz val="11"/>
        <color theme="1"/>
        <rFont val="Calibri"/>
        <family val="2"/>
        <scheme val="minor"/>
      </rPr>
      <t>(</t>
    </r>
    <r>
      <rPr>
        <i/>
        <sz val="11"/>
        <color theme="1"/>
        <rFont val="Calibri"/>
        <family val="2"/>
        <scheme val="minor"/>
      </rPr>
      <t>1x, 2x, ...</t>
    </r>
    <r>
      <rPr>
        <b/>
        <i/>
        <sz val="11"/>
        <color theme="1"/>
        <rFont val="Calibri"/>
        <family val="2"/>
        <scheme val="minor"/>
      </rPr>
      <t>)</t>
    </r>
  </si>
  <si>
    <r>
      <t>Esforço Mensal 
(</t>
    </r>
    <r>
      <rPr>
        <i/>
        <sz val="11"/>
        <color theme="1"/>
        <rFont val="Calibri"/>
        <family val="2"/>
        <scheme val="minor"/>
      </rPr>
      <t>em</t>
    </r>
    <r>
      <rPr>
        <b/>
        <i/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22 dias úteis</t>
    </r>
    <r>
      <rPr>
        <b/>
        <sz val="11"/>
        <color theme="1"/>
        <rFont val="Calibri"/>
        <family val="2"/>
        <scheme val="minor"/>
      </rPr>
      <t>)</t>
    </r>
  </si>
  <si>
    <r>
      <t>Área MENSAL</t>
    </r>
    <r>
      <rPr>
        <sz val="11"/>
        <color theme="1"/>
        <rFont val="Calibri"/>
        <family val="2"/>
        <scheme val="minor"/>
      </rPr>
      <t xml:space="preserve"> a ser limpa em função da </t>
    </r>
    <r>
      <rPr>
        <b/>
        <sz val="11"/>
        <color theme="1"/>
        <rFont val="Calibri"/>
        <family val="2"/>
        <scheme val="minor"/>
      </rPr>
      <t>Periodicidade</t>
    </r>
    <r>
      <rPr>
        <sz val="11"/>
        <color theme="1"/>
        <rFont val="Calibri"/>
        <family val="2"/>
        <scheme val="minor"/>
      </rPr>
      <t xml:space="preserve"> e da </t>
    </r>
    <r>
      <rPr>
        <b/>
        <sz val="11"/>
        <color theme="1"/>
        <rFont val="Calibri"/>
        <family val="2"/>
        <scheme val="minor"/>
      </rPr>
      <t>frequência (m²)</t>
    </r>
  </si>
  <si>
    <t>Mão de obra necessária (Mês)</t>
  </si>
  <si>
    <t>Área interna</t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</si>
  <si>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-Pisos Frios &amp; Acarpetados</t>
    </r>
  </si>
  <si>
    <t>Diaria</t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</si>
  <si>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
Laboratórios</t>
    </r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</si>
  <si>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
Almoxarifado / Galpões</t>
    </r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</si>
  <si>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
Oficinas</t>
    </r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</si>
  <si>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
Áreas com espaços livres - saguão, hall e salão</t>
    </r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</si>
  <si>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
Banheiros</t>
    </r>
  </si>
  <si>
    <t>Área externa</t>
  </si>
  <si>
    <r>
      <rPr>
        <b/>
        <sz val="11"/>
        <color rgb="FFFF0000"/>
        <rFont val="Calibri"/>
        <family val="2"/>
        <scheme val="minor"/>
      </rPr>
      <t>EXTERNA</t>
    </r>
    <r>
      <rPr>
        <b/>
        <sz val="11"/>
        <color theme="1"/>
        <rFont val="Calibri"/>
        <family val="2"/>
        <scheme val="minor"/>
      </rPr>
      <t xml:space="preserve"> - 
Pisos pavimentados adjacentes / contíguos às edificações</t>
    </r>
  </si>
  <si>
    <t>Semanal</t>
  </si>
  <si>
    <r>
      <rPr>
        <b/>
        <sz val="11"/>
        <color rgb="FFFF0000"/>
        <rFont val="Calibri"/>
        <family val="2"/>
        <scheme val="minor"/>
      </rPr>
      <t>EXTERNA</t>
    </r>
    <r>
      <rPr>
        <b/>
        <sz val="11"/>
        <color theme="1"/>
        <rFont val="Calibri"/>
        <family val="2"/>
        <scheme val="minor"/>
      </rPr>
      <t xml:space="preserve"> - 
Varriação de passeios e arruamentos</t>
    </r>
  </si>
  <si>
    <r>
      <rPr>
        <b/>
        <sz val="11"/>
        <color rgb="FFFF0000"/>
        <rFont val="Calibri"/>
        <family val="2"/>
        <scheme val="minor"/>
      </rPr>
      <t>EXTERNA</t>
    </r>
    <r>
      <rPr>
        <b/>
        <sz val="11"/>
        <color theme="1"/>
        <rFont val="Calibri"/>
        <family val="2"/>
        <scheme val="minor"/>
      </rPr>
      <t xml:space="preserve"> - 
Pátios e áreas verdes com alta, média ou baixa frequência</t>
    </r>
  </si>
  <si>
    <r>
      <rPr>
        <b/>
        <sz val="11"/>
        <color rgb="FFFF0000"/>
        <rFont val="Calibri"/>
        <family val="2"/>
        <scheme val="minor"/>
      </rPr>
      <t>EXTERNA</t>
    </r>
    <r>
      <rPr>
        <b/>
        <sz val="11"/>
        <color theme="1"/>
        <rFont val="Calibri"/>
        <family val="2"/>
        <scheme val="minor"/>
      </rPr>
      <t xml:space="preserve"> - 
Coleta de detritos em pátios e áreas verdes com frequência diária</t>
    </r>
  </si>
  <si>
    <r>
      <rPr>
        <b/>
        <sz val="11"/>
        <color rgb="FF009900"/>
        <rFont val="Calibri"/>
        <family val="2"/>
        <scheme val="minor"/>
      </rPr>
      <t>ESQUADRIAS EXTERNAS</t>
    </r>
    <r>
      <rPr>
        <b/>
        <sz val="11"/>
        <color theme="1"/>
        <rFont val="Calibri"/>
        <family val="2"/>
        <scheme val="minor"/>
      </rPr>
      <t xml:space="preserve"> - 
Face externa COM exposição a situação de risco</t>
    </r>
  </si>
  <si>
    <r>
      <rPr>
        <b/>
        <sz val="11"/>
        <color rgb="FF009900"/>
        <rFont val="Calibri"/>
        <family val="2"/>
        <scheme val="minor"/>
      </rPr>
      <t>ESQUADRIAS EXTERNAS</t>
    </r>
    <r>
      <rPr>
        <b/>
        <sz val="11"/>
        <color theme="1"/>
        <rFont val="Calibri"/>
        <family val="2"/>
        <scheme val="minor"/>
      </rPr>
      <t xml:space="preserve"> - 
Face externa SEM exposição a situação de risco</t>
    </r>
  </si>
  <si>
    <r>
      <rPr>
        <b/>
        <sz val="11"/>
        <color rgb="FF009900"/>
        <rFont val="Calibri"/>
        <family val="2"/>
        <scheme val="minor"/>
      </rPr>
      <t>ESQUADRIAS EXTERNAS</t>
    </r>
    <r>
      <rPr>
        <b/>
        <sz val="11"/>
        <color theme="1"/>
        <rFont val="Calibri"/>
        <family val="2"/>
        <scheme val="minor"/>
      </rPr>
      <t xml:space="preserve"> - 
Face interna</t>
    </r>
  </si>
  <si>
    <t>FACHADAS ENVIDRAÇADAS</t>
  </si>
  <si>
    <t>Semestral</t>
  </si>
  <si>
    <t>Outros serviços</t>
  </si>
  <si>
    <t>Limpeza cx gordura</t>
  </si>
  <si>
    <t xml:space="preserve">Abastecimento de água nos bebedouros, </t>
  </si>
  <si>
    <t>Área Física existente (m²) -----&gt;&gt;&gt;</t>
  </si>
  <si>
    <t>Área Física a ser limpa/mês (m²) -----&gt;&gt;&gt;</t>
  </si>
  <si>
    <t>Mão de obra necessária (nº serventes/mês) -----&gt;&gt;&gt;</t>
  </si>
  <si>
    <t>Conversão dos diversos tipos de áreas para a produtividade padrão</t>
  </si>
  <si>
    <t>SOMATÓRIO DAS QUANTIDADES A SEREM UTILIZADAS NO TERMO DE REFERÊNCIA DA LICITAÇÃO</t>
  </si>
  <si>
    <r>
      <rPr>
        <b/>
        <sz val="11"/>
        <color rgb="FF0000FF"/>
        <rFont val="Calibri"/>
        <family val="2"/>
        <scheme val="minor"/>
      </rPr>
      <t>ÁREAS INTERNAS</t>
    </r>
    <r>
      <rPr>
        <b/>
        <sz val="11"/>
        <color theme="1"/>
        <rFont val="Calibri"/>
        <family val="2"/>
        <scheme val="minor"/>
      </rPr>
      <t xml:space="preserve"> (produtividade 800m²)</t>
    </r>
  </si>
  <si>
    <t>Descrição da área</t>
  </si>
  <si>
    <t>Área física a ser limpa (mês/m²)</t>
  </si>
  <si>
    <r>
      <t xml:space="preserve">Produtividade mínima de referência </t>
    </r>
    <r>
      <rPr>
        <i/>
        <sz val="11"/>
        <color theme="1"/>
        <rFont val="Calibri"/>
        <family val="2"/>
        <scheme val="minor"/>
      </rPr>
      <t>8h diárias</t>
    </r>
    <r>
      <rPr>
        <b/>
        <sz val="11"/>
        <color theme="1"/>
        <rFont val="Calibri"/>
        <family val="2"/>
        <scheme val="minor"/>
      </rPr>
      <t xml:space="preserve"> (m²)</t>
    </r>
  </si>
  <si>
    <t>Área convertida p/ produtividade 800m²/dia</t>
  </si>
  <si>
    <t>Mão de obra necessária</t>
  </si>
  <si>
    <r>
      <t xml:space="preserve">Somatório das </t>
    </r>
    <r>
      <rPr>
        <b/>
        <sz val="11"/>
        <color rgb="FF0000FF"/>
        <rFont val="Calibri"/>
        <family val="2"/>
        <scheme val="minor"/>
      </rPr>
      <t>ÁREAS INTERNAS</t>
    </r>
    <r>
      <rPr>
        <b/>
        <sz val="11"/>
        <color theme="1"/>
        <rFont val="Calibri"/>
        <family val="2"/>
        <scheme val="minor"/>
      </rPr>
      <t xml:space="preserve"> convertidas para a produtividade 800m² (m²)</t>
    </r>
  </si>
  <si>
    <r>
      <rPr>
        <b/>
        <sz val="11"/>
        <color rgb="FFFF0000"/>
        <rFont val="Calibri"/>
        <family val="2"/>
        <scheme val="minor"/>
      </rPr>
      <t>ÁREAS EXTERNAS</t>
    </r>
    <r>
      <rPr>
        <b/>
        <sz val="11"/>
        <color theme="1"/>
        <rFont val="Calibri"/>
        <family val="2"/>
        <scheme val="minor"/>
      </rPr>
      <t xml:space="preserve"> (produtividade 1800m²)</t>
    </r>
  </si>
  <si>
    <t>Área física (m²)</t>
  </si>
  <si>
    <r>
      <t xml:space="preserve">Produtividade de referência </t>
    </r>
    <r>
      <rPr>
        <i/>
        <sz val="11"/>
        <color theme="1"/>
        <rFont val="Calibri"/>
        <family val="2"/>
        <scheme val="minor"/>
      </rPr>
      <t>8h diárias</t>
    </r>
    <r>
      <rPr>
        <b/>
        <sz val="11"/>
        <color theme="1"/>
        <rFont val="Calibri"/>
        <family val="2"/>
        <scheme val="minor"/>
      </rPr>
      <t xml:space="preserve"> (m²)</t>
    </r>
  </si>
  <si>
    <t>Área convertida para a produtividade 1800m²/dia</t>
  </si>
  <si>
    <r>
      <t xml:space="preserve">Somatório das </t>
    </r>
    <r>
      <rPr>
        <b/>
        <sz val="11"/>
        <color rgb="FFFF0000"/>
        <rFont val="Calibri"/>
        <family val="2"/>
        <scheme val="minor"/>
      </rPr>
      <t>ÁREAS EXTERNAS</t>
    </r>
    <r>
      <rPr>
        <b/>
        <sz val="11"/>
        <color theme="1"/>
        <rFont val="Calibri"/>
        <family val="2"/>
        <scheme val="minor"/>
      </rPr>
      <t xml:space="preserve"> convertidas para a produtividade 1800m² (m²)</t>
    </r>
  </si>
  <si>
    <r>
      <rPr>
        <b/>
        <sz val="11"/>
        <color rgb="FF009900"/>
        <rFont val="Calibri"/>
        <family val="2"/>
        <scheme val="minor"/>
      </rPr>
      <t>ESQUADRIAS EXTERNAS</t>
    </r>
    <r>
      <rPr>
        <b/>
        <sz val="11"/>
        <color theme="1"/>
        <rFont val="Calibri"/>
        <family val="2"/>
        <scheme val="minor"/>
      </rPr>
      <t xml:space="preserve"> (produtividade 300m²)</t>
    </r>
  </si>
  <si>
    <t>Área convertida para a produtividade 300m²/dia</t>
  </si>
  <si>
    <r>
      <t xml:space="preserve">Somatório das áreas das </t>
    </r>
    <r>
      <rPr>
        <b/>
        <sz val="11"/>
        <color rgb="FF009900"/>
        <rFont val="Calibri"/>
        <family val="2"/>
        <scheme val="minor"/>
      </rPr>
      <t>ESQUADRIAS EXTERNAS</t>
    </r>
    <r>
      <rPr>
        <b/>
        <sz val="11"/>
        <color theme="1"/>
        <rFont val="Calibri"/>
        <family val="2"/>
        <scheme val="minor"/>
      </rPr>
      <t xml:space="preserve"> convertidas para a produtividade 300m² (m²)</t>
    </r>
  </si>
  <si>
    <r>
      <rPr>
        <b/>
        <sz val="11"/>
        <color rgb="FFA50021"/>
        <rFont val="Calibri"/>
        <family val="2"/>
        <scheme val="minor"/>
      </rPr>
      <t>FACHADAS ENVIDRAÇADAS</t>
    </r>
    <r>
      <rPr>
        <b/>
        <sz val="11"/>
        <color theme="1"/>
        <rFont val="Calibri"/>
        <family val="2"/>
        <scheme val="minor"/>
      </rPr>
      <t xml:space="preserve"> (produtividade 130m²)</t>
    </r>
  </si>
  <si>
    <t>Área convertida para a produtividade 130m²/dia</t>
  </si>
  <si>
    <r>
      <t xml:space="preserve">Somatório das áreas das </t>
    </r>
    <r>
      <rPr>
        <b/>
        <sz val="11"/>
        <color rgb="FFA50021"/>
        <rFont val="Calibri"/>
        <family val="2"/>
        <scheme val="minor"/>
      </rPr>
      <t>FACHADAS ENVIDRAÇADAS</t>
    </r>
    <r>
      <rPr>
        <b/>
        <sz val="11"/>
        <color theme="1"/>
        <rFont val="Calibri"/>
        <family val="2"/>
        <scheme val="minor"/>
      </rPr>
      <t xml:space="preserve"> convertidas para a produtividade 130m² (m²)</t>
    </r>
  </si>
  <si>
    <t>Mão de obra necessária (nº serventes)</t>
  </si>
  <si>
    <r>
      <rPr>
        <b/>
        <sz val="11"/>
        <color rgb="FFFF0000"/>
        <rFont val="Calibri"/>
        <family val="2"/>
        <scheme val="minor"/>
      </rPr>
      <t>CONVERSÃO DAS ÁREAS INTERNAS E EXTERNAS</t>
    </r>
    <r>
      <rPr>
        <b/>
        <sz val="11"/>
        <color theme="1"/>
        <rFont val="Calibri"/>
        <family val="2"/>
        <scheme val="minor"/>
      </rPr>
      <t xml:space="preserve"> (produtividade 800m²)</t>
    </r>
  </si>
  <si>
    <t>VALORES A SEREM UTILIZADOS PARA LICITAÇÃO E CONTRATAÇÃO</t>
  </si>
  <si>
    <t xml:space="preserve">Área convertida para a produtividade (m²/dia) </t>
  </si>
  <si>
    <t>I - Área Interna e Externa - Servente</t>
  </si>
  <si>
    <t>Considerando que a área a ser limpa é menor que a produtividade diária de 800m²/dia.</t>
  </si>
  <si>
    <t>Considerando os termos do ANEXO VI-B, item 9, da IN SEGES/MP nº 05, de 2017.</t>
  </si>
  <si>
    <t>Utilizaremos para contratação a área mínima, ou seja, 800m²</t>
  </si>
  <si>
    <t>SERVIÇO PAGO QUANDO REALIZADO</t>
  </si>
  <si>
    <t>Quantidade</t>
  </si>
  <si>
    <t>Total em 5 anos</t>
  </si>
  <si>
    <t>Quantidade Total em 60 meses</t>
  </si>
  <si>
    <t>Controle de pragas ( Desinsetização / Desratização / Dedetização)</t>
  </si>
  <si>
    <t>m²</t>
  </si>
  <si>
    <r>
      <t xml:space="preserve">Remanejamento de equipamento / mobiliário </t>
    </r>
    <r>
      <rPr>
        <sz val="10"/>
        <color rgb="FFFF0000"/>
        <rFont val="Arial"/>
        <family val="2"/>
      </rPr>
      <t>(sob  demanda)</t>
    </r>
  </si>
  <si>
    <t>DIA</t>
  </si>
  <si>
    <t>Previsão : 2 serventes para cada 800m² de área interna; por mês</t>
  </si>
  <si>
    <r>
      <t xml:space="preserve">Prestação de serviço de Jardineiro e/ou Podador  de arvores </t>
    </r>
    <r>
      <rPr>
        <sz val="10"/>
        <color rgb="FFFF0000"/>
        <rFont val="Arial"/>
        <family val="2"/>
      </rPr>
      <t>(sob  demanda)</t>
    </r>
  </si>
  <si>
    <t>Previsão : 1 Jardineiro  ou podador de arvore para cada 800m² de área verde; por mês</t>
  </si>
  <si>
    <t>Galpão desfazimento</t>
  </si>
  <si>
    <t>Trimestral</t>
  </si>
  <si>
    <t>Almoxarifado</t>
  </si>
  <si>
    <t>Bimestral</t>
  </si>
  <si>
    <t>Galpão bens apreendidos</t>
  </si>
  <si>
    <t>Auditório</t>
  </si>
  <si>
    <t>WCs</t>
  </si>
  <si>
    <t>Garagem</t>
  </si>
  <si>
    <t>Passeio Público</t>
  </si>
  <si>
    <t>Quintal</t>
  </si>
  <si>
    <t>Janelas face externa</t>
  </si>
  <si>
    <t>Janelas face interna</t>
  </si>
  <si>
    <t>Protocolo</t>
  </si>
  <si>
    <t>Sala Administração</t>
  </si>
  <si>
    <t>Arquivo vivo</t>
  </si>
  <si>
    <t>Arquivo morto</t>
  </si>
  <si>
    <t>Sala Arrecadação</t>
  </si>
  <si>
    <t>Sala Cidadão</t>
  </si>
  <si>
    <t>Sala Fiscalização</t>
  </si>
  <si>
    <t>Gabinete</t>
  </si>
  <si>
    <t>Sala Técnica TIC</t>
  </si>
  <si>
    <t>Biblioteca</t>
  </si>
  <si>
    <t>Lavanderia</t>
  </si>
  <si>
    <t>Hall Superior</t>
  </si>
  <si>
    <t>Hall Térreo</t>
  </si>
  <si>
    <t>Varanda 1º andar</t>
  </si>
  <si>
    <t>Varanda térreo</t>
  </si>
  <si>
    <t>WC Arrecadação</t>
  </si>
  <si>
    <t>WC Dependência</t>
  </si>
  <si>
    <t>WC Fiscalização</t>
  </si>
  <si>
    <t>WC Gabinete</t>
  </si>
  <si>
    <t>WC Térreo</t>
  </si>
  <si>
    <t>Copa</t>
  </si>
  <si>
    <t>Corredor externo direito</t>
  </si>
  <si>
    <t>Corredor externo esquerdo</t>
  </si>
  <si>
    <t>Pátio Garagem</t>
  </si>
  <si>
    <t>Quinzenal</t>
  </si>
  <si>
    <t>Mensal</t>
  </si>
  <si>
    <t>Quadrimestral</t>
  </si>
  <si>
    <t>Anual</t>
  </si>
  <si>
    <t>Frequencia</t>
  </si>
  <si>
    <t>Banheiro Piso Superior</t>
  </si>
  <si>
    <t>Banheiro Piso inferior</t>
  </si>
  <si>
    <t>Banheiro Gabinete</t>
  </si>
  <si>
    <t>Banheiro Auditório</t>
  </si>
  <si>
    <t>Banheiro Subsolo</t>
  </si>
  <si>
    <t>Esquadria externa, face interna</t>
  </si>
  <si>
    <t>Descrição dos serviços</t>
  </si>
  <si>
    <t>Mão de obra necessária para a realização dos outro serviços</t>
  </si>
  <si>
    <t>Área útil existente (m²) -----&gt;&gt;&gt;</t>
  </si>
  <si>
    <t>Previsão : controles de pragas em periodocidade trimestral( 4 por ano)</t>
  </si>
  <si>
    <t>Previsão : limpeza das fachadas semestralmente ( 2 por ano)</t>
  </si>
  <si>
    <r>
      <t xml:space="preserve">Fachadas envidraçadas </t>
    </r>
    <r>
      <rPr>
        <sz val="11"/>
        <color rgb="FFFF0000"/>
        <rFont val="Calibri"/>
        <family val="2"/>
        <scheme val="minor"/>
      </rPr>
      <t>(sob  demanda)</t>
    </r>
  </si>
  <si>
    <r>
      <t xml:space="preserve">Limpeza da caixa d'água </t>
    </r>
    <r>
      <rPr>
        <sz val="10"/>
        <color rgb="FFFF0000"/>
        <rFont val="Arial"/>
        <family val="2"/>
      </rPr>
      <t>(sob  demanda)</t>
    </r>
  </si>
  <si>
    <t>m³</t>
  </si>
  <si>
    <t>Previsão :limpeza semestralmente ( 2 por ano)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</si>
</sst>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_-;\-* #,##0_-;_-* &quot;-&quot;??_-;_-@_-"/>
    <numFmt numFmtId="165" formatCode="_-* #,##0.0000_-;\-* #,##0.0000_-;_-* &quot;-&quot;??_-;_-@_-"/>
    <numFmt numFmtId="166" formatCode="0.000"/>
    <numFmt numFmtId="167" formatCode="_-* #,##0.0000_-;\-* #,##0.0000_-;_-* &quot;-&quot;????_-;_-@_-"/>
    <numFmt numFmtId="168" formatCode="_-* #,##0.00_-;\-* #,##0.00_-;_-* &quot;-&quot;????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rgb="FF009900"/>
      <name val="Calibri"/>
      <family val="2"/>
      <scheme val="minor"/>
    </font>
    <font>
      <b/>
      <sz val="11"/>
      <color rgb="FFA50021"/>
      <name val="Calibri"/>
      <family val="2"/>
      <scheme val="minor"/>
    </font>
    <font>
      <b/>
      <sz val="10.5"/>
      <color rgb="FF00FF00"/>
      <name val="Calibri"/>
      <family val="2"/>
      <scheme val="minor"/>
    </font>
    <font>
      <b/>
      <sz val="11"/>
      <color rgb="FF00FF00"/>
      <name val="Calibri"/>
      <family val="2"/>
      <scheme val="minor"/>
    </font>
    <font>
      <sz val="24"/>
      <color theme="1"/>
      <name val="Calibri"/>
      <family val="2"/>
      <scheme val="minor"/>
    </font>
    <font>
      <sz val="10"/>
      <color rgb="FFFF0000"/>
      <name val="Arial"/>
      <family val="2"/>
    </font>
    <font>
      <sz val="11"/>
      <color rgb="FFFF0000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3">
    <xf numFmtId="0" fontId="0" fillId="0" borderId="0" xfId="0"/>
    <xf numFmtId="0" fontId="2" fillId="0" borderId="0" xfId="0" applyFont="1"/>
    <xf numFmtId="43" fontId="0" fillId="0" borderId="0" xfId="1" applyFo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43" fontId="2" fillId="0" borderId="0" xfId="0" applyNumberFormat="1" applyFont="1" applyAlignment="1">
      <alignment horizontal="center" vertical="center"/>
    </xf>
    <xf numFmtId="43" fontId="0" fillId="2" borderId="10" xfId="1" applyFont="1" applyFill="1" applyBorder="1"/>
    <xf numFmtId="43" fontId="1" fillId="2" borderId="10" xfId="1" applyFont="1" applyFill="1" applyBorder="1"/>
    <xf numFmtId="43" fontId="0" fillId="2" borderId="16" xfId="1" applyFont="1" applyFill="1" applyBorder="1"/>
    <xf numFmtId="43" fontId="2" fillId="2" borderId="19" xfId="1" applyFont="1" applyFill="1" applyBorder="1" applyAlignment="1">
      <alignment horizontal="center" vertical="center"/>
    </xf>
    <xf numFmtId="43" fontId="2" fillId="0" borderId="5" xfId="0" applyNumberFormat="1" applyFont="1" applyBorder="1" applyAlignment="1">
      <alignment horizontal="center" vertical="center"/>
    </xf>
    <xf numFmtId="43" fontId="0" fillId="2" borderId="10" xfId="0" applyNumberFormat="1" applyFill="1" applyBorder="1" applyAlignment="1">
      <alignment horizontal="center" vertical="center"/>
    </xf>
    <xf numFmtId="43" fontId="0" fillId="0" borderId="0" xfId="0" applyNumberForma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3" fontId="2" fillId="0" borderId="1" xfId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3" fontId="0" fillId="0" borderId="0" xfId="1" applyFont="1" applyFill="1" applyBorder="1" applyAlignment="1">
      <alignment horizontal="center" vertical="center"/>
    </xf>
    <xf numFmtId="0" fontId="0" fillId="0" borderId="18" xfId="0" quotePrefix="1" applyBorder="1"/>
    <xf numFmtId="43" fontId="0" fillId="0" borderId="0" xfId="1" applyFont="1" applyFill="1" applyBorder="1"/>
    <xf numFmtId="0" fontId="0" fillId="0" borderId="18" xfId="0" quotePrefix="1" applyBorder="1" applyAlignment="1">
      <alignment horizontal="left" vertical="center" wrapText="1"/>
    </xf>
    <xf numFmtId="0" fontId="0" fillId="0" borderId="18" xfId="0" quotePrefix="1" applyBorder="1" applyAlignment="1">
      <alignment horizontal="left" wrapText="1"/>
    </xf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vertical="center"/>
    </xf>
    <xf numFmtId="43" fontId="0" fillId="0" borderId="0" xfId="1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43" fontId="2" fillId="3" borderId="25" xfId="0" applyNumberFormat="1" applyFont="1" applyFill="1" applyBorder="1" applyAlignment="1">
      <alignment horizontal="center" vertical="center"/>
    </xf>
    <xf numFmtId="43" fontId="2" fillId="0" borderId="0" xfId="1" applyFont="1" applyFill="1" applyBorder="1" applyAlignment="1">
      <alignment horizontal="center" vertical="center"/>
    </xf>
    <xf numFmtId="43" fontId="0" fillId="2" borderId="16" xfId="0" applyNumberFormat="1" applyFill="1" applyBorder="1" applyAlignment="1">
      <alignment horizontal="center" vertical="center"/>
    </xf>
    <xf numFmtId="43" fontId="0" fillId="0" borderId="0" xfId="0" applyNumberFormat="1"/>
    <xf numFmtId="43" fontId="0" fillId="2" borderId="33" xfId="1" applyFont="1" applyFill="1" applyBorder="1"/>
    <xf numFmtId="43" fontId="0" fillId="2" borderId="34" xfId="1" applyFont="1" applyFill="1" applyBorder="1"/>
    <xf numFmtId="0" fontId="0" fillId="4" borderId="26" xfId="0" applyFill="1" applyBorder="1" applyAlignment="1">
      <alignment horizontal="left" vertical="center" wrapText="1"/>
    </xf>
    <xf numFmtId="43" fontId="0" fillId="4" borderId="27" xfId="1" applyFont="1" applyFill="1" applyBorder="1"/>
    <xf numFmtId="0" fontId="0" fillId="4" borderId="27" xfId="0" applyFill="1" applyBorder="1" applyAlignment="1">
      <alignment horizontal="center" vertical="center"/>
    </xf>
    <xf numFmtId="0" fontId="0" fillId="4" borderId="29" xfId="0" applyFill="1" applyBorder="1" applyAlignment="1">
      <alignment horizontal="left" vertical="center" wrapText="1"/>
    </xf>
    <xf numFmtId="43" fontId="0" fillId="4" borderId="1" xfId="1" applyFont="1" applyFill="1" applyBorder="1"/>
    <xf numFmtId="0" fontId="0" fillId="4" borderId="1" xfId="0" applyFill="1" applyBorder="1" applyAlignment="1">
      <alignment horizontal="center" vertical="center"/>
    </xf>
    <xf numFmtId="0" fontId="0" fillId="4" borderId="23" xfId="0" applyFill="1" applyBorder="1" applyAlignment="1">
      <alignment horizontal="left" vertical="center" wrapText="1"/>
    </xf>
    <xf numFmtId="43" fontId="0" fillId="4" borderId="24" xfId="1" applyFont="1" applyFill="1" applyBorder="1"/>
    <xf numFmtId="0" fontId="0" fillId="4" borderId="24" xfId="0" applyFill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43" fontId="2" fillId="2" borderId="35" xfId="1" applyFont="1" applyFill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2" borderId="35" xfId="0" applyFont="1" applyFill="1" applyBorder="1" applyAlignment="1">
      <alignment horizontal="center" vertical="center" wrapText="1"/>
    </xf>
    <xf numFmtId="0" fontId="2" fillId="5" borderId="37" xfId="0" applyFont="1" applyFill="1" applyBorder="1" applyAlignment="1">
      <alignment horizontal="center" vertical="center" wrapText="1"/>
    </xf>
    <xf numFmtId="1" fontId="0" fillId="4" borderId="1" xfId="0" applyNumberFormat="1" applyFill="1" applyBorder="1" applyAlignment="1">
      <alignment horizontal="center" vertical="center"/>
    </xf>
    <xf numFmtId="1" fontId="0" fillId="4" borderId="27" xfId="0" applyNumberFormat="1" applyFill="1" applyBorder="1" applyAlignment="1">
      <alignment horizontal="center" vertical="center"/>
    </xf>
    <xf numFmtId="1" fontId="0" fillId="4" borderId="24" xfId="0" applyNumberFormat="1" applyFill="1" applyBorder="1" applyAlignment="1">
      <alignment horizontal="center" vertical="center"/>
    </xf>
    <xf numFmtId="0" fontId="0" fillId="6" borderId="26" xfId="0" applyFill="1" applyBorder="1" applyAlignment="1">
      <alignment horizontal="left" vertical="center" wrapText="1"/>
    </xf>
    <xf numFmtId="43" fontId="0" fillId="6" borderId="27" xfId="1" applyFont="1" applyFill="1" applyBorder="1"/>
    <xf numFmtId="0" fontId="0" fillId="6" borderId="27" xfId="0" applyFill="1" applyBorder="1" applyAlignment="1">
      <alignment horizontal="center" vertical="center"/>
    </xf>
    <xf numFmtId="1" fontId="0" fillId="6" borderId="27" xfId="0" applyNumberFormat="1" applyFill="1" applyBorder="1" applyAlignment="1">
      <alignment horizontal="center" vertical="center"/>
    </xf>
    <xf numFmtId="0" fontId="0" fillId="6" borderId="29" xfId="0" applyFill="1" applyBorder="1" applyAlignment="1">
      <alignment horizontal="left" vertical="center" wrapText="1"/>
    </xf>
    <xf numFmtId="43" fontId="0" fillId="6" borderId="1" xfId="1" applyFont="1" applyFill="1" applyBorder="1"/>
    <xf numFmtId="0" fontId="0" fillId="6" borderId="1" xfId="0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0" fontId="0" fillId="6" borderId="23" xfId="0" applyFill="1" applyBorder="1" applyAlignment="1">
      <alignment horizontal="left" vertical="center" wrapText="1"/>
    </xf>
    <xf numFmtId="43" fontId="0" fillId="6" borderId="24" xfId="1" applyFont="1" applyFill="1" applyBorder="1"/>
    <xf numFmtId="0" fontId="0" fillId="6" borderId="24" xfId="0" applyFill="1" applyBorder="1" applyAlignment="1">
      <alignment horizontal="center" vertical="center"/>
    </xf>
    <xf numFmtId="1" fontId="0" fillId="6" borderId="24" xfId="0" applyNumberFormat="1" applyFill="1" applyBorder="1" applyAlignment="1">
      <alignment horizontal="center" vertical="center"/>
    </xf>
    <xf numFmtId="0" fontId="0" fillId="7" borderId="29" xfId="0" applyFill="1" applyBorder="1" applyAlignment="1">
      <alignment horizontal="left" vertical="center" wrapText="1"/>
    </xf>
    <xf numFmtId="43" fontId="0" fillId="7" borderId="1" xfId="1" applyFont="1" applyFill="1" applyBorder="1"/>
    <xf numFmtId="0" fontId="0" fillId="7" borderId="1" xfId="0" applyFill="1" applyBorder="1" applyAlignment="1">
      <alignment horizontal="center" vertical="center"/>
    </xf>
    <xf numFmtId="0" fontId="0" fillId="7" borderId="23" xfId="0" applyFill="1" applyBorder="1" applyAlignment="1">
      <alignment horizontal="left" vertical="center" wrapText="1"/>
    </xf>
    <xf numFmtId="43" fontId="0" fillId="7" borderId="24" xfId="1" applyFont="1" applyFill="1" applyBorder="1"/>
    <xf numFmtId="0" fontId="0" fillId="7" borderId="24" xfId="0" applyFill="1" applyBorder="1" applyAlignment="1">
      <alignment horizontal="center" vertical="center"/>
    </xf>
    <xf numFmtId="0" fontId="0" fillId="8" borderId="29" xfId="0" applyFill="1" applyBorder="1" applyAlignment="1">
      <alignment horizontal="left" vertical="center" wrapText="1"/>
    </xf>
    <xf numFmtId="43" fontId="0" fillId="8" borderId="1" xfId="1" applyFont="1" applyFill="1" applyBorder="1"/>
    <xf numFmtId="0" fontId="0" fillId="8" borderId="1" xfId="0" applyFill="1" applyBorder="1" applyAlignment="1">
      <alignment horizontal="center" vertical="center"/>
    </xf>
    <xf numFmtId="0" fontId="0" fillId="8" borderId="23" xfId="0" applyFill="1" applyBorder="1" applyAlignment="1">
      <alignment horizontal="left" vertical="center" wrapText="1"/>
    </xf>
    <xf numFmtId="43" fontId="0" fillId="8" borderId="24" xfId="1" applyFont="1" applyFill="1" applyBorder="1"/>
    <xf numFmtId="0" fontId="0" fillId="8" borderId="24" xfId="0" applyFill="1" applyBorder="1" applyAlignment="1">
      <alignment horizontal="center" vertical="center"/>
    </xf>
    <xf numFmtId="0" fontId="0" fillId="9" borderId="29" xfId="0" applyFill="1" applyBorder="1" applyAlignment="1">
      <alignment horizontal="left" vertical="center" wrapText="1"/>
    </xf>
    <xf numFmtId="43" fontId="0" fillId="9" borderId="1" xfId="1" applyFont="1" applyFill="1" applyBorder="1"/>
    <xf numFmtId="0" fontId="0" fillId="9" borderId="1" xfId="0" applyFill="1" applyBorder="1" applyAlignment="1">
      <alignment horizontal="center" vertical="center"/>
    </xf>
    <xf numFmtId="0" fontId="0" fillId="9" borderId="23" xfId="0" applyFill="1" applyBorder="1" applyAlignment="1">
      <alignment horizontal="left" vertical="center" wrapText="1"/>
    </xf>
    <xf numFmtId="43" fontId="0" fillId="9" borderId="24" xfId="1" applyFont="1" applyFill="1" applyBorder="1"/>
    <xf numFmtId="0" fontId="0" fillId="9" borderId="24" xfId="0" applyFill="1" applyBorder="1" applyAlignment="1">
      <alignment horizontal="center" vertical="center"/>
    </xf>
    <xf numFmtId="0" fontId="0" fillId="10" borderId="29" xfId="0" applyFill="1" applyBorder="1" applyAlignment="1">
      <alignment horizontal="left" vertical="center" wrapText="1"/>
    </xf>
    <xf numFmtId="43" fontId="0" fillId="10" borderId="1" xfId="1" applyFont="1" applyFill="1" applyBorder="1"/>
    <xf numFmtId="0" fontId="0" fillId="10" borderId="1" xfId="0" applyFill="1" applyBorder="1" applyAlignment="1">
      <alignment horizontal="center" vertical="center"/>
    </xf>
    <xf numFmtId="0" fontId="0" fillId="10" borderId="23" xfId="0" applyFill="1" applyBorder="1" applyAlignment="1">
      <alignment horizontal="left" vertical="center" wrapText="1"/>
    </xf>
    <xf numFmtId="43" fontId="0" fillId="10" borderId="24" xfId="1" applyFont="1" applyFill="1" applyBorder="1"/>
    <xf numFmtId="0" fontId="0" fillId="10" borderId="24" xfId="0" applyFill="1" applyBorder="1" applyAlignment="1">
      <alignment horizontal="center" vertical="center"/>
    </xf>
    <xf numFmtId="0" fontId="0" fillId="7" borderId="26" xfId="0" applyFill="1" applyBorder="1" applyAlignment="1">
      <alignment horizontal="left" vertical="center" wrapText="1"/>
    </xf>
    <xf numFmtId="43" fontId="0" fillId="7" borderId="27" xfId="1" applyFont="1" applyFill="1" applyBorder="1"/>
    <xf numFmtId="0" fontId="0" fillId="7" borderId="27" xfId="0" applyFill="1" applyBorder="1" applyAlignment="1">
      <alignment horizontal="center" vertical="center"/>
    </xf>
    <xf numFmtId="0" fontId="0" fillId="8" borderId="26" xfId="0" applyFill="1" applyBorder="1" applyAlignment="1">
      <alignment horizontal="left" vertical="center" wrapText="1"/>
    </xf>
    <xf numFmtId="43" fontId="0" fillId="8" borderId="27" xfId="1" applyFont="1" applyFill="1" applyBorder="1"/>
    <xf numFmtId="0" fontId="0" fillId="8" borderId="27" xfId="0" applyFill="1" applyBorder="1" applyAlignment="1">
      <alignment horizontal="center" vertical="center"/>
    </xf>
    <xf numFmtId="0" fontId="0" fillId="9" borderId="26" xfId="0" applyFill="1" applyBorder="1" applyAlignment="1">
      <alignment horizontal="left" vertical="center" wrapText="1"/>
    </xf>
    <xf numFmtId="43" fontId="0" fillId="9" borderId="27" xfId="1" applyFont="1" applyFill="1" applyBorder="1"/>
    <xf numFmtId="0" fontId="0" fillId="9" borderId="27" xfId="0" applyFill="1" applyBorder="1" applyAlignment="1">
      <alignment horizontal="center" vertical="center"/>
    </xf>
    <xf numFmtId="0" fontId="0" fillId="10" borderId="26" xfId="0" applyFill="1" applyBorder="1" applyAlignment="1">
      <alignment horizontal="left" vertical="center" wrapText="1"/>
    </xf>
    <xf numFmtId="43" fontId="0" fillId="10" borderId="27" xfId="1" applyFont="1" applyFill="1" applyBorder="1"/>
    <xf numFmtId="0" fontId="0" fillId="10" borderId="27" xfId="0" applyFill="1" applyBorder="1" applyAlignment="1">
      <alignment horizontal="center" vertical="center"/>
    </xf>
    <xf numFmtId="0" fontId="0" fillId="11" borderId="26" xfId="0" applyFill="1" applyBorder="1" applyAlignment="1">
      <alignment horizontal="left" vertical="center" wrapText="1"/>
    </xf>
    <xf numFmtId="43" fontId="0" fillId="11" borderId="27" xfId="1" applyFont="1" applyFill="1" applyBorder="1"/>
    <xf numFmtId="0" fontId="0" fillId="11" borderId="27" xfId="0" applyFill="1" applyBorder="1" applyAlignment="1">
      <alignment horizontal="center" vertical="center"/>
    </xf>
    <xf numFmtId="1" fontId="0" fillId="11" borderId="27" xfId="0" applyNumberFormat="1" applyFill="1" applyBorder="1" applyAlignment="1">
      <alignment horizontal="center" vertical="center"/>
    </xf>
    <xf numFmtId="0" fontId="0" fillId="11" borderId="29" xfId="0" applyFill="1" applyBorder="1" applyAlignment="1">
      <alignment horizontal="left" vertical="center" wrapText="1"/>
    </xf>
    <xf numFmtId="43" fontId="0" fillId="11" borderId="1" xfId="1" applyFont="1" applyFill="1" applyBorder="1"/>
    <xf numFmtId="0" fontId="0" fillId="11" borderId="1" xfId="0" applyFill="1" applyBorder="1" applyAlignment="1">
      <alignment horizontal="center" vertical="center"/>
    </xf>
    <xf numFmtId="1" fontId="0" fillId="11" borderId="1" xfId="0" applyNumberFormat="1" applyFill="1" applyBorder="1" applyAlignment="1">
      <alignment horizontal="center" vertical="center"/>
    </xf>
    <xf numFmtId="0" fontId="0" fillId="11" borderId="23" xfId="0" applyFill="1" applyBorder="1" applyAlignment="1">
      <alignment horizontal="left" vertical="center" wrapText="1"/>
    </xf>
    <xf numFmtId="43" fontId="0" fillId="11" borderId="24" xfId="1" applyFont="1" applyFill="1" applyBorder="1"/>
    <xf numFmtId="0" fontId="0" fillId="11" borderId="24" xfId="0" applyFill="1" applyBorder="1" applyAlignment="1">
      <alignment horizontal="center" vertical="center"/>
    </xf>
    <xf numFmtId="1" fontId="0" fillId="11" borderId="24" xfId="0" applyNumberFormat="1" applyFill="1" applyBorder="1" applyAlignment="1">
      <alignment horizontal="center" vertical="center"/>
    </xf>
    <xf numFmtId="1" fontId="0" fillId="7" borderId="27" xfId="0" applyNumberFormat="1" applyFill="1" applyBorder="1" applyAlignment="1">
      <alignment horizontal="center" vertical="center"/>
    </xf>
    <xf numFmtId="1" fontId="0" fillId="7" borderId="1" xfId="0" applyNumberFormat="1" applyFill="1" applyBorder="1" applyAlignment="1">
      <alignment horizontal="center" vertical="center"/>
    </xf>
    <xf numFmtId="1" fontId="0" fillId="7" borderId="24" xfId="0" applyNumberFormat="1" applyFill="1" applyBorder="1" applyAlignment="1">
      <alignment horizontal="center" vertical="center"/>
    </xf>
    <xf numFmtId="1" fontId="0" fillId="8" borderId="27" xfId="0" applyNumberFormat="1" applyFill="1" applyBorder="1" applyAlignment="1">
      <alignment horizontal="center" vertical="center"/>
    </xf>
    <xf numFmtId="1" fontId="0" fillId="8" borderId="1" xfId="0" applyNumberFormat="1" applyFill="1" applyBorder="1" applyAlignment="1">
      <alignment horizontal="center" vertical="center"/>
    </xf>
    <xf numFmtId="1" fontId="0" fillId="8" borderId="24" xfId="0" applyNumberFormat="1" applyFill="1" applyBorder="1" applyAlignment="1">
      <alignment horizontal="center" vertical="center"/>
    </xf>
    <xf numFmtId="1" fontId="0" fillId="9" borderId="27" xfId="0" applyNumberFormat="1" applyFill="1" applyBorder="1" applyAlignment="1">
      <alignment horizontal="center" vertical="center"/>
    </xf>
    <xf numFmtId="1" fontId="0" fillId="9" borderId="1" xfId="0" applyNumberFormat="1" applyFill="1" applyBorder="1" applyAlignment="1">
      <alignment horizontal="center" vertical="center"/>
    </xf>
    <xf numFmtId="1" fontId="0" fillId="9" borderId="24" xfId="0" applyNumberFormat="1" applyFill="1" applyBorder="1" applyAlignment="1">
      <alignment horizontal="center" vertical="center"/>
    </xf>
    <xf numFmtId="1" fontId="0" fillId="10" borderId="27" xfId="0" applyNumberFormat="1" applyFill="1" applyBorder="1" applyAlignment="1">
      <alignment horizontal="center" vertical="center"/>
    </xf>
    <xf numFmtId="1" fontId="0" fillId="10" borderId="1" xfId="0" applyNumberFormat="1" applyFill="1" applyBorder="1" applyAlignment="1">
      <alignment horizontal="center" vertical="center"/>
    </xf>
    <xf numFmtId="1" fontId="0" fillId="10" borderId="24" xfId="0" applyNumberFormat="1" applyFill="1" applyBorder="1" applyAlignment="1">
      <alignment horizontal="center" vertical="center"/>
    </xf>
    <xf numFmtId="43" fontId="0" fillId="0" borderId="0" xfId="1" applyFont="1" applyBorder="1" applyAlignment="1"/>
    <xf numFmtId="0" fontId="0" fillId="6" borderId="32" xfId="0" applyFill="1" applyBorder="1" applyAlignment="1">
      <alignment horizontal="left" vertical="center" wrapText="1"/>
    </xf>
    <xf numFmtId="43" fontId="0" fillId="6" borderId="14" xfId="1" applyFont="1" applyFill="1" applyBorder="1"/>
    <xf numFmtId="0" fontId="0" fillId="6" borderId="14" xfId="0" applyFill="1" applyBorder="1" applyAlignment="1">
      <alignment horizontal="center" vertical="center"/>
    </xf>
    <xf numFmtId="1" fontId="0" fillId="6" borderId="14" xfId="0" applyNumberFormat="1" applyFill="1" applyBorder="1" applyAlignment="1">
      <alignment horizontal="center" vertical="center"/>
    </xf>
    <xf numFmtId="43" fontId="11" fillId="12" borderId="24" xfId="1" applyFont="1" applyFill="1" applyBorder="1" applyAlignment="1">
      <alignment horizontal="center" vertical="center"/>
    </xf>
    <xf numFmtId="43" fontId="0" fillId="4" borderId="38" xfId="1" applyFont="1" applyFill="1" applyBorder="1"/>
    <xf numFmtId="43" fontId="0" fillId="4" borderId="8" xfId="1" applyFont="1" applyFill="1" applyBorder="1"/>
    <xf numFmtId="43" fontId="0" fillId="4" borderId="39" xfId="1" applyFont="1" applyFill="1" applyBorder="1"/>
    <xf numFmtId="43" fontId="0" fillId="6" borderId="15" xfId="1" applyFont="1" applyFill="1" applyBorder="1"/>
    <xf numFmtId="43" fontId="0" fillId="6" borderId="8" xfId="1" applyFont="1" applyFill="1" applyBorder="1"/>
    <xf numFmtId="43" fontId="0" fillId="6" borderId="39" xfId="1" applyFont="1" applyFill="1" applyBorder="1"/>
    <xf numFmtId="43" fontId="0" fillId="7" borderId="38" xfId="1" applyFont="1" applyFill="1" applyBorder="1"/>
    <xf numFmtId="43" fontId="0" fillId="7" borderId="8" xfId="1" applyFont="1" applyFill="1" applyBorder="1"/>
    <xf numFmtId="43" fontId="0" fillId="7" borderId="39" xfId="1" applyFont="1" applyFill="1" applyBorder="1"/>
    <xf numFmtId="43" fontId="0" fillId="8" borderId="38" xfId="1" applyFont="1" applyFill="1" applyBorder="1"/>
    <xf numFmtId="43" fontId="0" fillId="8" borderId="8" xfId="1" applyFont="1" applyFill="1" applyBorder="1"/>
    <xf numFmtId="43" fontId="0" fillId="8" borderId="39" xfId="1" applyFont="1" applyFill="1" applyBorder="1"/>
    <xf numFmtId="43" fontId="0" fillId="9" borderId="38" xfId="1" applyFont="1" applyFill="1" applyBorder="1"/>
    <xf numFmtId="43" fontId="0" fillId="9" borderId="8" xfId="1" applyFont="1" applyFill="1" applyBorder="1"/>
    <xf numFmtId="43" fontId="0" fillId="9" borderId="39" xfId="1" applyFont="1" applyFill="1" applyBorder="1"/>
    <xf numFmtId="43" fontId="0" fillId="10" borderId="38" xfId="1" applyFont="1" applyFill="1" applyBorder="1"/>
    <xf numFmtId="43" fontId="0" fillId="10" borderId="8" xfId="1" applyFont="1" applyFill="1" applyBorder="1"/>
    <xf numFmtId="43" fontId="0" fillId="10" borderId="39" xfId="1" applyFont="1" applyFill="1" applyBorder="1"/>
    <xf numFmtId="43" fontId="0" fillId="11" borderId="38" xfId="1" applyFont="1" applyFill="1" applyBorder="1"/>
    <xf numFmtId="43" fontId="0" fillId="11" borderId="8" xfId="1" applyFont="1" applyFill="1" applyBorder="1"/>
    <xf numFmtId="43" fontId="0" fillId="11" borderId="39" xfId="1" applyFont="1" applyFill="1" applyBorder="1"/>
    <xf numFmtId="43" fontId="0" fillId="6" borderId="38" xfId="1" applyFont="1" applyFill="1" applyBorder="1"/>
    <xf numFmtId="43" fontId="1" fillId="2" borderId="34" xfId="1" applyFont="1" applyFill="1" applyBorder="1"/>
    <xf numFmtId="43" fontId="1" fillId="2" borderId="33" xfId="1" applyFont="1" applyFill="1" applyBorder="1"/>
    <xf numFmtId="43" fontId="2" fillId="2" borderId="2" xfId="1" applyFont="1" applyFill="1" applyBorder="1" applyAlignment="1">
      <alignment horizontal="center" vertical="center"/>
    </xf>
    <xf numFmtId="0" fontId="0" fillId="4" borderId="38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4" borderId="39" xfId="0" applyFill="1" applyBorder="1" applyAlignment="1">
      <alignment horizontal="center"/>
    </xf>
    <xf numFmtId="0" fontId="0" fillId="6" borderId="1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39" xfId="0" applyFill="1" applyBorder="1" applyAlignment="1">
      <alignment horizontal="center"/>
    </xf>
    <xf numFmtId="0" fontId="0" fillId="7" borderId="38" xfId="0" applyFill="1" applyBorder="1" applyAlignment="1">
      <alignment horizontal="center"/>
    </xf>
    <xf numFmtId="0" fontId="0" fillId="7" borderId="8" xfId="0" applyFill="1" applyBorder="1" applyAlignment="1">
      <alignment horizontal="center"/>
    </xf>
    <xf numFmtId="0" fontId="0" fillId="7" borderId="39" xfId="0" applyFill="1" applyBorder="1" applyAlignment="1">
      <alignment horizontal="center"/>
    </xf>
    <xf numFmtId="0" fontId="0" fillId="8" borderId="38" xfId="0" applyFill="1" applyBorder="1" applyAlignment="1">
      <alignment horizontal="center"/>
    </xf>
    <xf numFmtId="0" fontId="0" fillId="8" borderId="8" xfId="0" applyFill="1" applyBorder="1" applyAlignment="1">
      <alignment horizontal="center"/>
    </xf>
    <xf numFmtId="0" fontId="0" fillId="8" borderId="39" xfId="0" applyFill="1" applyBorder="1" applyAlignment="1">
      <alignment horizontal="center"/>
    </xf>
    <xf numFmtId="0" fontId="0" fillId="9" borderId="38" xfId="0" applyFill="1" applyBorder="1" applyAlignment="1">
      <alignment horizontal="center"/>
    </xf>
    <xf numFmtId="0" fontId="0" fillId="9" borderId="8" xfId="0" applyFill="1" applyBorder="1" applyAlignment="1">
      <alignment horizontal="center"/>
    </xf>
    <xf numFmtId="0" fontId="0" fillId="9" borderId="39" xfId="0" applyFill="1" applyBorder="1" applyAlignment="1">
      <alignment horizontal="center"/>
    </xf>
    <xf numFmtId="0" fontId="0" fillId="10" borderId="38" xfId="0" applyFill="1" applyBorder="1" applyAlignment="1">
      <alignment horizontal="center"/>
    </xf>
    <xf numFmtId="0" fontId="0" fillId="10" borderId="8" xfId="0" applyFill="1" applyBorder="1" applyAlignment="1">
      <alignment horizontal="center"/>
    </xf>
    <xf numFmtId="0" fontId="0" fillId="10" borderId="39" xfId="0" applyFill="1" applyBorder="1" applyAlignment="1">
      <alignment horizontal="center"/>
    </xf>
    <xf numFmtId="0" fontId="0" fillId="11" borderId="38" xfId="0" applyFill="1" applyBorder="1" applyAlignment="1">
      <alignment horizontal="center"/>
    </xf>
    <xf numFmtId="0" fontId="0" fillId="11" borderId="8" xfId="0" applyFill="1" applyBorder="1" applyAlignment="1">
      <alignment horizontal="center"/>
    </xf>
    <xf numFmtId="0" fontId="0" fillId="11" borderId="39" xfId="0" applyFill="1" applyBorder="1" applyAlignment="1">
      <alignment horizontal="center"/>
    </xf>
    <xf numFmtId="0" fontId="0" fillId="6" borderId="38" xfId="0" applyFill="1" applyBorder="1" applyAlignment="1">
      <alignment horizontal="center"/>
    </xf>
    <xf numFmtId="43" fontId="0" fillId="2" borderId="33" xfId="0" applyNumberFormat="1" applyFill="1" applyBorder="1" applyAlignment="1">
      <alignment horizontal="center" vertical="center"/>
    </xf>
    <xf numFmtId="43" fontId="0" fillId="2" borderId="34" xfId="0" applyNumberFormat="1" applyFill="1" applyBorder="1" applyAlignment="1">
      <alignment horizontal="center" vertical="center"/>
    </xf>
    <xf numFmtId="0" fontId="0" fillId="2" borderId="45" xfId="0" applyFill="1" applyBorder="1" applyAlignment="1">
      <alignment horizontal="center" vertical="center"/>
    </xf>
    <xf numFmtId="165" fontId="0" fillId="4" borderId="42" xfId="0" applyNumberFormat="1" applyFill="1" applyBorder="1" applyAlignment="1">
      <alignment horizontal="center" vertical="center"/>
    </xf>
    <xf numFmtId="165" fontId="0" fillId="4" borderId="43" xfId="0" applyNumberFormat="1" applyFill="1" applyBorder="1" applyAlignment="1">
      <alignment horizontal="center" vertical="center"/>
    </xf>
    <xf numFmtId="165" fontId="0" fillId="4" borderId="44" xfId="0" applyNumberFormat="1" applyFill="1" applyBorder="1" applyAlignment="1">
      <alignment horizontal="center" vertical="center"/>
    </xf>
    <xf numFmtId="165" fontId="0" fillId="6" borderId="31" xfId="0" applyNumberFormat="1" applyFill="1" applyBorder="1" applyAlignment="1">
      <alignment horizontal="center" vertical="center"/>
    </xf>
    <xf numFmtId="165" fontId="0" fillId="6" borderId="43" xfId="0" applyNumberFormat="1" applyFill="1" applyBorder="1" applyAlignment="1">
      <alignment horizontal="center" vertical="center"/>
    </xf>
    <xf numFmtId="165" fontId="0" fillId="6" borderId="44" xfId="0" applyNumberFormat="1" applyFill="1" applyBorder="1" applyAlignment="1">
      <alignment horizontal="center" vertical="center"/>
    </xf>
    <xf numFmtId="165" fontId="0" fillId="7" borderId="42" xfId="0" applyNumberFormat="1" applyFill="1" applyBorder="1" applyAlignment="1">
      <alignment horizontal="center" vertical="center"/>
    </xf>
    <xf numFmtId="165" fontId="0" fillId="7" borderId="43" xfId="0" applyNumberFormat="1" applyFill="1" applyBorder="1" applyAlignment="1">
      <alignment horizontal="center" vertical="center"/>
    </xf>
    <xf numFmtId="165" fontId="0" fillId="7" borderId="44" xfId="0" applyNumberFormat="1" applyFill="1" applyBorder="1" applyAlignment="1">
      <alignment horizontal="center" vertical="center"/>
    </xf>
    <xf numFmtId="165" fontId="0" fillId="8" borderId="42" xfId="0" applyNumberFormat="1" applyFill="1" applyBorder="1" applyAlignment="1">
      <alignment horizontal="center" vertical="center"/>
    </xf>
    <xf numFmtId="165" fontId="0" fillId="8" borderId="43" xfId="0" applyNumberFormat="1" applyFill="1" applyBorder="1" applyAlignment="1">
      <alignment horizontal="center" vertical="center"/>
    </xf>
    <xf numFmtId="165" fontId="0" fillId="8" borderId="44" xfId="0" applyNumberFormat="1" applyFill="1" applyBorder="1" applyAlignment="1">
      <alignment horizontal="center" vertical="center"/>
    </xf>
    <xf numFmtId="165" fontId="0" fillId="9" borderId="42" xfId="0" applyNumberFormat="1" applyFill="1" applyBorder="1" applyAlignment="1">
      <alignment horizontal="center" vertical="center"/>
    </xf>
    <xf numFmtId="165" fontId="0" fillId="9" borderId="43" xfId="0" applyNumberFormat="1" applyFill="1" applyBorder="1" applyAlignment="1">
      <alignment horizontal="center" vertical="center"/>
    </xf>
    <xf numFmtId="165" fontId="0" fillId="9" borderId="44" xfId="0" applyNumberFormat="1" applyFill="1" applyBorder="1" applyAlignment="1">
      <alignment horizontal="center" vertical="center"/>
    </xf>
    <xf numFmtId="165" fontId="0" fillId="10" borderId="42" xfId="0" applyNumberFormat="1" applyFill="1" applyBorder="1" applyAlignment="1">
      <alignment horizontal="center" vertical="center"/>
    </xf>
    <xf numFmtId="165" fontId="0" fillId="10" borderId="43" xfId="0" applyNumberFormat="1" applyFill="1" applyBorder="1" applyAlignment="1">
      <alignment horizontal="center" vertical="center"/>
    </xf>
    <xf numFmtId="165" fontId="0" fillId="10" borderId="44" xfId="0" applyNumberFormat="1" applyFill="1" applyBorder="1" applyAlignment="1">
      <alignment horizontal="center" vertical="center"/>
    </xf>
    <xf numFmtId="165" fontId="0" fillId="11" borderId="42" xfId="0" applyNumberFormat="1" applyFill="1" applyBorder="1" applyAlignment="1">
      <alignment horizontal="center" vertical="center"/>
    </xf>
    <xf numFmtId="165" fontId="0" fillId="11" borderId="43" xfId="0" applyNumberFormat="1" applyFill="1" applyBorder="1" applyAlignment="1">
      <alignment horizontal="center" vertical="center"/>
    </xf>
    <xf numFmtId="165" fontId="0" fillId="11" borderId="44" xfId="0" applyNumberFormat="1" applyFill="1" applyBorder="1" applyAlignment="1">
      <alignment horizontal="center" vertical="center"/>
    </xf>
    <xf numFmtId="165" fontId="0" fillId="6" borderId="42" xfId="0" applyNumberFormat="1" applyFill="1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5" fontId="0" fillId="0" borderId="0" xfId="0" applyNumberFormat="1"/>
    <xf numFmtId="165" fontId="2" fillId="5" borderId="5" xfId="0" applyNumberFormat="1" applyFont="1" applyFill="1" applyBorder="1"/>
    <xf numFmtId="43" fontId="2" fillId="5" borderId="5" xfId="0" applyNumberFormat="1" applyFont="1" applyFill="1" applyBorder="1" applyAlignment="1">
      <alignment horizontal="center" vertical="center"/>
    </xf>
    <xf numFmtId="2" fontId="0" fillId="7" borderId="38" xfId="0" applyNumberFormat="1" applyFill="1" applyBorder="1" applyAlignment="1">
      <alignment horizontal="center"/>
    </xf>
    <xf numFmtId="2" fontId="0" fillId="7" borderId="8" xfId="0" applyNumberFormat="1" applyFill="1" applyBorder="1" applyAlignment="1">
      <alignment horizontal="center"/>
    </xf>
    <xf numFmtId="0" fontId="0" fillId="4" borderId="12" xfId="0" applyFill="1" applyBorder="1" applyAlignment="1">
      <alignment horizontal="left" vertical="center" wrapText="1"/>
    </xf>
    <xf numFmtId="0" fontId="0" fillId="13" borderId="32" xfId="0" applyFill="1" applyBorder="1"/>
    <xf numFmtId="43" fontId="0" fillId="13" borderId="14" xfId="1" applyFont="1" applyFill="1" applyBorder="1"/>
    <xf numFmtId="0" fontId="0" fillId="13" borderId="14" xfId="0" applyFill="1" applyBorder="1" applyAlignment="1">
      <alignment horizontal="center" vertical="center"/>
    </xf>
    <xf numFmtId="1" fontId="0" fillId="13" borderId="14" xfId="0" applyNumberFormat="1" applyFill="1" applyBorder="1" applyAlignment="1">
      <alignment horizontal="center" vertical="center"/>
    </xf>
    <xf numFmtId="43" fontId="0" fillId="13" borderId="16" xfId="0" applyNumberFormat="1" applyFill="1" applyBorder="1" applyAlignment="1">
      <alignment horizontal="center" vertical="center"/>
    </xf>
    <xf numFmtId="165" fontId="0" fillId="13" borderId="31" xfId="0" applyNumberFormat="1" applyFill="1" applyBorder="1" applyAlignment="1">
      <alignment horizontal="center" vertical="center"/>
    </xf>
    <xf numFmtId="0" fontId="0" fillId="13" borderId="29" xfId="0" applyFill="1" applyBorder="1"/>
    <xf numFmtId="43" fontId="0" fillId="13" borderId="1" xfId="1" applyFont="1" applyFill="1" applyBorder="1"/>
    <xf numFmtId="0" fontId="0" fillId="13" borderId="1" xfId="0" applyFill="1" applyBorder="1" applyAlignment="1">
      <alignment horizontal="center" vertical="center"/>
    </xf>
    <xf numFmtId="1" fontId="0" fillId="13" borderId="1" xfId="0" applyNumberFormat="1" applyFill="1" applyBorder="1" applyAlignment="1">
      <alignment horizontal="center" vertical="center"/>
    </xf>
    <xf numFmtId="166" fontId="0" fillId="13" borderId="8" xfId="0" applyNumberFormat="1" applyFill="1" applyBorder="1" applyAlignment="1">
      <alignment horizontal="center"/>
    </xf>
    <xf numFmtId="43" fontId="0" fillId="13" borderId="10" xfId="0" applyNumberFormat="1" applyFill="1" applyBorder="1" applyAlignment="1">
      <alignment horizontal="center" vertical="center"/>
    </xf>
    <xf numFmtId="165" fontId="0" fillId="13" borderId="43" xfId="0" applyNumberFormat="1" applyFill="1" applyBorder="1" applyAlignment="1">
      <alignment horizontal="center" vertical="center"/>
    </xf>
    <xf numFmtId="0" fontId="0" fillId="13" borderId="29" xfId="0" applyFill="1" applyBorder="1" applyAlignment="1">
      <alignment horizontal="left" vertical="center" wrapText="1"/>
    </xf>
    <xf numFmtId="43" fontId="0" fillId="13" borderId="1" xfId="1" applyFont="1" applyFill="1" applyBorder="1" applyAlignment="1">
      <alignment horizontal="center" vertical="center"/>
    </xf>
    <xf numFmtId="0" fontId="0" fillId="13" borderId="8" xfId="0" applyFill="1" applyBorder="1" applyAlignment="1">
      <alignment horizontal="center" vertical="center"/>
    </xf>
    <xf numFmtId="0" fontId="0" fillId="13" borderId="23" xfId="0" applyFill="1" applyBorder="1" applyAlignment="1">
      <alignment wrapText="1"/>
    </xf>
    <xf numFmtId="43" fontId="0" fillId="13" borderId="24" xfId="1" applyFont="1" applyFill="1" applyBorder="1"/>
    <xf numFmtId="0" fontId="0" fillId="13" borderId="24" xfId="0" applyFill="1" applyBorder="1" applyAlignment="1">
      <alignment horizontal="center" vertical="center"/>
    </xf>
    <xf numFmtId="1" fontId="0" fillId="13" borderId="24" xfId="0" applyNumberFormat="1" applyFill="1" applyBorder="1" applyAlignment="1">
      <alignment horizontal="center" vertical="center"/>
    </xf>
    <xf numFmtId="0" fontId="0" fillId="13" borderId="39" xfId="0" applyFill="1" applyBorder="1" applyAlignment="1">
      <alignment horizontal="center"/>
    </xf>
    <xf numFmtId="43" fontId="0" fillId="13" borderId="34" xfId="0" applyNumberFormat="1" applyFill="1" applyBorder="1" applyAlignment="1">
      <alignment horizontal="center" vertical="center"/>
    </xf>
    <xf numFmtId="165" fontId="0" fillId="13" borderId="44" xfId="0" applyNumberFormat="1" applyFill="1" applyBorder="1" applyAlignment="1">
      <alignment horizontal="center" vertical="center"/>
    </xf>
    <xf numFmtId="43" fontId="0" fillId="2" borderId="42" xfId="0" applyNumberFormat="1" applyFill="1" applyBorder="1" applyAlignment="1">
      <alignment horizontal="center" vertical="center"/>
    </xf>
    <xf numFmtId="43" fontId="0" fillId="2" borderId="43" xfId="0" applyNumberFormat="1" applyFill="1" applyBorder="1" applyAlignment="1">
      <alignment horizontal="center" vertical="center"/>
    </xf>
    <xf numFmtId="43" fontId="0" fillId="2" borderId="44" xfId="0" applyNumberFormat="1" applyFill="1" applyBorder="1" applyAlignment="1">
      <alignment horizontal="center" vertical="center"/>
    </xf>
    <xf numFmtId="0" fontId="0" fillId="9" borderId="46" xfId="0" applyFill="1" applyBorder="1" applyAlignment="1">
      <alignment horizontal="center" vertical="center"/>
    </xf>
    <xf numFmtId="0" fontId="0" fillId="9" borderId="47" xfId="0" applyFill="1" applyBorder="1" applyAlignment="1">
      <alignment horizontal="center"/>
    </xf>
    <xf numFmtId="0" fontId="0" fillId="4" borderId="14" xfId="0" applyFill="1" applyBorder="1" applyAlignment="1">
      <alignment horizontal="center" vertical="center"/>
    </xf>
    <xf numFmtId="1" fontId="0" fillId="4" borderId="14" xfId="0" applyNumberFormat="1" applyFill="1" applyBorder="1" applyAlignment="1">
      <alignment horizontal="center" vertical="center"/>
    </xf>
    <xf numFmtId="0" fontId="0" fillId="4" borderId="15" xfId="0" applyFill="1" applyBorder="1" applyAlignment="1">
      <alignment horizontal="center"/>
    </xf>
    <xf numFmtId="0" fontId="0" fillId="10" borderId="1" xfId="0" applyFill="1" applyBorder="1" applyAlignment="1">
      <alignment horizontal="center"/>
    </xf>
    <xf numFmtId="43" fontId="0" fillId="2" borderId="48" xfId="0" applyNumberFormat="1" applyFill="1" applyBorder="1" applyAlignment="1">
      <alignment horizontal="center" vertical="center"/>
    </xf>
    <xf numFmtId="165" fontId="0" fillId="9" borderId="21" xfId="0" applyNumberFormat="1" applyFill="1" applyBorder="1" applyAlignment="1">
      <alignment horizontal="center" vertical="center"/>
    </xf>
    <xf numFmtId="0" fontId="0" fillId="4" borderId="32" xfId="0" applyFill="1" applyBorder="1" applyAlignment="1">
      <alignment horizontal="left" vertical="center" wrapText="1"/>
    </xf>
    <xf numFmtId="43" fontId="0" fillId="4" borderId="14" xfId="1" applyFont="1" applyFill="1" applyBorder="1"/>
    <xf numFmtId="43" fontId="0" fillId="4" borderId="15" xfId="1" applyFont="1" applyFill="1" applyBorder="1"/>
    <xf numFmtId="165" fontId="0" fillId="4" borderId="31" xfId="0" applyNumberFormat="1" applyFill="1" applyBorder="1" applyAlignment="1">
      <alignment horizontal="center" vertical="center"/>
    </xf>
    <xf numFmtId="0" fontId="0" fillId="10" borderId="27" xfId="0" applyFill="1" applyBorder="1" applyAlignment="1">
      <alignment horizontal="center"/>
    </xf>
    <xf numFmtId="0" fontId="0" fillId="10" borderId="24" xfId="0" applyFill="1" applyBorder="1" applyAlignment="1">
      <alignment horizontal="center"/>
    </xf>
    <xf numFmtId="0" fontId="2" fillId="13" borderId="1" xfId="0" applyFont="1" applyFill="1" applyBorder="1" applyAlignment="1">
      <alignment horizontal="center" vertical="center" wrapText="1"/>
    </xf>
    <xf numFmtId="0" fontId="0" fillId="0" borderId="22" xfId="0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167" fontId="0" fillId="0" borderId="0" xfId="0" applyNumberFormat="1"/>
    <xf numFmtId="43" fontId="2" fillId="0" borderId="30" xfId="1" applyFont="1" applyBorder="1" applyAlignment="1">
      <alignment horizontal="center" vertical="center" wrapText="1"/>
    </xf>
    <xf numFmtId="0" fontId="0" fillId="0" borderId="24" xfId="0" applyBorder="1" applyAlignment="1">
      <alignment vertical="center"/>
    </xf>
    <xf numFmtId="43" fontId="0" fillId="0" borderId="25" xfId="1" applyFont="1" applyFill="1" applyBorder="1" applyAlignment="1">
      <alignment vertical="center"/>
    </xf>
    <xf numFmtId="0" fontId="2" fillId="9" borderId="1" xfId="0" applyFont="1" applyFill="1" applyBorder="1" applyAlignment="1">
      <alignment horizontal="center" vertical="center" wrapText="1"/>
    </xf>
    <xf numFmtId="43" fontId="2" fillId="9" borderId="30" xfId="1" applyFont="1" applyFill="1" applyBorder="1" applyAlignment="1">
      <alignment horizontal="center" vertical="center" wrapText="1"/>
    </xf>
    <xf numFmtId="0" fontId="0" fillId="9" borderId="24" xfId="0" applyFill="1" applyBorder="1" applyAlignment="1">
      <alignment vertical="center"/>
    </xf>
    <xf numFmtId="43" fontId="0" fillId="9" borderId="25" xfId="1" applyFont="1" applyFill="1" applyBorder="1" applyAlignment="1">
      <alignment vertical="center"/>
    </xf>
    <xf numFmtId="0" fontId="0" fillId="0" borderId="18" xfId="0" applyBorder="1"/>
    <xf numFmtId="43" fontId="0" fillId="0" borderId="0" xfId="1" applyFont="1" applyBorder="1"/>
    <xf numFmtId="0" fontId="2" fillId="0" borderId="35" xfId="0" applyFont="1" applyBorder="1" applyAlignment="1">
      <alignment horizontal="center" vertical="center" wrapText="1"/>
    </xf>
    <xf numFmtId="0" fontId="0" fillId="15" borderId="26" xfId="0" applyFill="1" applyBorder="1" applyAlignment="1">
      <alignment horizontal="center" vertical="center" wrapText="1"/>
    </xf>
    <xf numFmtId="43" fontId="0" fillId="15" borderId="27" xfId="1" applyFont="1" applyFill="1" applyBorder="1" applyAlignment="1">
      <alignment vertical="center" wrapText="1"/>
    </xf>
    <xf numFmtId="0" fontId="2" fillId="15" borderId="27" xfId="0" applyFont="1" applyFill="1" applyBorder="1" applyAlignment="1">
      <alignment horizontal="center" vertical="center" wrapText="1"/>
    </xf>
    <xf numFmtId="0" fontId="0" fillId="15" borderId="27" xfId="0" applyFill="1" applyBorder="1" applyAlignment="1">
      <alignment horizontal="center" vertical="center" wrapText="1"/>
    </xf>
    <xf numFmtId="43" fontId="0" fillId="15" borderId="28" xfId="1" applyFont="1" applyFill="1" applyBorder="1" applyAlignment="1">
      <alignment vertical="center" wrapText="1"/>
    </xf>
    <xf numFmtId="0" fontId="0" fillId="13" borderId="29" xfId="0" applyFill="1" applyBorder="1" applyAlignment="1">
      <alignment horizontal="center" vertical="center" wrapText="1"/>
    </xf>
    <xf numFmtId="43" fontId="0" fillId="13" borderId="30" xfId="0" applyNumberFormat="1" applyFill="1" applyBorder="1" applyAlignment="1">
      <alignment horizontal="center" vertical="center"/>
    </xf>
    <xf numFmtId="0" fontId="0" fillId="16" borderId="29" xfId="0" applyFill="1" applyBorder="1" applyAlignment="1">
      <alignment horizontal="center" vertical="center" wrapText="1"/>
    </xf>
    <xf numFmtId="0" fontId="2" fillId="16" borderId="1" xfId="0" applyFont="1" applyFill="1" applyBorder="1" applyAlignment="1">
      <alignment horizontal="center" vertical="center" wrapText="1"/>
    </xf>
    <xf numFmtId="0" fontId="0" fillId="16" borderId="1" xfId="0" applyFill="1" applyBorder="1" applyAlignment="1">
      <alignment horizontal="center" vertical="center" wrapText="1"/>
    </xf>
    <xf numFmtId="43" fontId="0" fillId="16" borderId="30" xfId="0" applyNumberFormat="1" applyFill="1" applyBorder="1" applyAlignment="1">
      <alignment horizontal="center" vertical="center" wrapText="1"/>
    </xf>
    <xf numFmtId="0" fontId="0" fillId="10" borderId="1" xfId="0" applyFill="1" applyBorder="1" applyAlignment="1">
      <alignment horizontal="left" vertical="center" wrapText="1"/>
    </xf>
    <xf numFmtId="0" fontId="0" fillId="10" borderId="14" xfId="0" applyFill="1" applyBorder="1" applyAlignment="1">
      <alignment horizontal="left" vertical="center" wrapText="1"/>
    </xf>
    <xf numFmtId="43" fontId="0" fillId="10" borderId="14" xfId="1" applyFont="1" applyFill="1" applyBorder="1"/>
    <xf numFmtId="43" fontId="0" fillId="9" borderId="25" xfId="1" applyFont="1" applyFill="1" applyBorder="1"/>
    <xf numFmtId="2" fontId="0" fillId="13" borderId="15" xfId="0" applyNumberFormat="1" applyFill="1" applyBorder="1" applyAlignment="1">
      <alignment horizontal="center"/>
    </xf>
    <xf numFmtId="2" fontId="0" fillId="13" borderId="8" xfId="0" applyNumberFormat="1" applyFill="1" applyBorder="1" applyAlignment="1">
      <alignment horizontal="center"/>
    </xf>
    <xf numFmtId="168" fontId="0" fillId="0" borderId="0" xfId="0" applyNumberFormat="1"/>
    <xf numFmtId="43" fontId="2" fillId="17" borderId="15" xfId="0" applyNumberFormat="1" applyFont="1" applyFill="1" applyBorder="1" applyAlignment="1">
      <alignment horizontal="center" vertical="center"/>
    </xf>
    <xf numFmtId="164" fontId="0" fillId="16" borderId="1" xfId="1" applyNumberFormat="1" applyFont="1" applyFill="1" applyBorder="1" applyAlignment="1">
      <alignment vertical="center" wrapText="1"/>
    </xf>
    <xf numFmtId="164" fontId="0" fillId="13" borderId="1" xfId="1" applyNumberFormat="1" applyFont="1" applyFill="1" applyBorder="1" applyAlignment="1">
      <alignment vertical="center"/>
    </xf>
    <xf numFmtId="43" fontId="0" fillId="13" borderId="1" xfId="1" applyFont="1" applyFill="1" applyBorder="1" applyAlignment="1">
      <alignment vertical="center"/>
    </xf>
    <xf numFmtId="0" fontId="0" fillId="15" borderId="52" xfId="0" applyFill="1" applyBorder="1" applyAlignment="1">
      <alignment horizontal="center"/>
    </xf>
    <xf numFmtId="0" fontId="0" fillId="15" borderId="53" xfId="0" applyFill="1" applyBorder="1" applyAlignment="1">
      <alignment horizontal="center"/>
    </xf>
    <xf numFmtId="0" fontId="0" fillId="15" borderId="43" xfId="0" applyFill="1" applyBorder="1" applyAlignment="1">
      <alignment horizontal="center"/>
    </xf>
    <xf numFmtId="0" fontId="0" fillId="13" borderId="52" xfId="0" applyFill="1" applyBorder="1" applyAlignment="1">
      <alignment horizontal="center"/>
    </xf>
    <xf numFmtId="0" fontId="0" fillId="13" borderId="53" xfId="0" applyFill="1" applyBorder="1" applyAlignment="1">
      <alignment horizontal="center"/>
    </xf>
    <xf numFmtId="0" fontId="0" fillId="13" borderId="43" xfId="0" applyFill="1" applyBorder="1" applyAlignment="1">
      <alignment horizontal="center"/>
    </xf>
    <xf numFmtId="0" fontId="0" fillId="0" borderId="29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65" fontId="0" fillId="0" borderId="1" xfId="0" applyNumberFormat="1" applyBorder="1" applyAlignment="1">
      <alignment horizontal="center" vertical="center"/>
    </xf>
    <xf numFmtId="165" fontId="0" fillId="0" borderId="30" xfId="0" applyNumberFormat="1" applyBorder="1" applyAlignment="1">
      <alignment horizontal="center" vertical="center"/>
    </xf>
    <xf numFmtId="0" fontId="0" fillId="0" borderId="52" xfId="0" applyBorder="1" applyAlignment="1">
      <alignment horizontal="center" vertical="center" wrapText="1"/>
    </xf>
    <xf numFmtId="0" fontId="0" fillId="0" borderId="53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0" fillId="0" borderId="58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2" fillId="4" borderId="40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41" xfId="0" applyFont="1" applyFill="1" applyBorder="1" applyAlignment="1">
      <alignment horizontal="center" vertical="center" wrapText="1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 wrapText="1"/>
    </xf>
    <xf numFmtId="0" fontId="2" fillId="11" borderId="40" xfId="0" applyFont="1" applyFill="1" applyBorder="1" applyAlignment="1">
      <alignment horizontal="center" vertical="center" wrapText="1"/>
    </xf>
    <xf numFmtId="0" fontId="2" fillId="11" borderId="9" xfId="0" applyFont="1" applyFill="1" applyBorder="1" applyAlignment="1">
      <alignment horizontal="center" vertical="center" wrapText="1"/>
    </xf>
    <xf numFmtId="0" fontId="2" fillId="11" borderId="41" xfId="0" applyFont="1" applyFill="1" applyBorder="1" applyAlignment="1">
      <alignment horizontal="center" vertical="center" wrapText="1"/>
    </xf>
    <xf numFmtId="0" fontId="2" fillId="6" borderId="40" xfId="0" applyFont="1" applyFill="1" applyBorder="1" applyAlignment="1">
      <alignment horizontal="center" vertical="center" wrapText="1"/>
    </xf>
    <xf numFmtId="0" fontId="2" fillId="6" borderId="9" xfId="0" applyFont="1" applyFill="1" applyBorder="1" applyAlignment="1">
      <alignment horizontal="center" vertical="center" wrapText="1"/>
    </xf>
    <xf numFmtId="0" fontId="2" fillId="6" borderId="41" xfId="0" applyFont="1" applyFill="1" applyBorder="1" applyAlignment="1">
      <alignment horizontal="center" vertical="center" wrapText="1"/>
    </xf>
    <xf numFmtId="0" fontId="2" fillId="7" borderId="40" xfId="0" applyFont="1" applyFill="1" applyBorder="1" applyAlignment="1">
      <alignment horizontal="center" vertical="center" wrapText="1"/>
    </xf>
    <xf numFmtId="0" fontId="2" fillId="7" borderId="9" xfId="0" applyFont="1" applyFill="1" applyBorder="1" applyAlignment="1">
      <alignment horizontal="center" vertical="center" wrapText="1"/>
    </xf>
    <xf numFmtId="0" fontId="2" fillId="7" borderId="41" xfId="0" applyFont="1" applyFill="1" applyBorder="1" applyAlignment="1">
      <alignment horizontal="center" vertical="center" wrapText="1"/>
    </xf>
    <xf numFmtId="0" fontId="2" fillId="8" borderId="40" xfId="0" applyFont="1" applyFill="1" applyBorder="1" applyAlignment="1">
      <alignment horizontal="center" vertical="center" wrapText="1"/>
    </xf>
    <xf numFmtId="0" fontId="2" fillId="8" borderId="9" xfId="0" applyFont="1" applyFill="1" applyBorder="1" applyAlignment="1">
      <alignment horizontal="center" vertical="center" wrapText="1"/>
    </xf>
    <xf numFmtId="0" fontId="2" fillId="8" borderId="41" xfId="0" applyFont="1" applyFill="1" applyBorder="1" applyAlignment="1">
      <alignment horizontal="center" vertical="center" wrapText="1"/>
    </xf>
    <xf numFmtId="0" fontId="2" fillId="9" borderId="40" xfId="0" applyFont="1" applyFill="1" applyBorder="1" applyAlignment="1">
      <alignment horizontal="center" vertical="center" wrapText="1"/>
    </xf>
    <xf numFmtId="0" fontId="2" fillId="9" borderId="9" xfId="0" applyFont="1" applyFill="1" applyBorder="1" applyAlignment="1">
      <alignment horizontal="center" vertical="center" wrapText="1"/>
    </xf>
    <xf numFmtId="0" fontId="2" fillId="9" borderId="41" xfId="0" applyFont="1" applyFill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6" borderId="17" xfId="0" applyFont="1" applyFill="1" applyBorder="1" applyAlignment="1">
      <alignment horizontal="center" vertical="center" wrapText="1"/>
    </xf>
    <xf numFmtId="0" fontId="2" fillId="9" borderId="49" xfId="0" applyFont="1" applyFill="1" applyBorder="1" applyAlignment="1">
      <alignment horizontal="center" vertical="center" wrapText="1"/>
    </xf>
    <xf numFmtId="0" fontId="2" fillId="10" borderId="40" xfId="0" applyFont="1" applyFill="1" applyBorder="1" applyAlignment="1">
      <alignment horizontal="center" vertical="center" wrapText="1"/>
    </xf>
    <xf numFmtId="0" fontId="2" fillId="10" borderId="9" xfId="0" applyFont="1" applyFill="1" applyBorder="1" applyAlignment="1">
      <alignment horizontal="center" vertical="center" wrapText="1"/>
    </xf>
    <xf numFmtId="0" fontId="2" fillId="10" borderId="41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61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0" fillId="0" borderId="32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165" fontId="0" fillId="0" borderId="14" xfId="0" applyNumberFormat="1" applyBorder="1" applyAlignment="1">
      <alignment horizontal="center" vertical="center"/>
    </xf>
    <xf numFmtId="165" fontId="0" fillId="0" borderId="60" xfId="0" applyNumberFormat="1" applyBorder="1" applyAlignment="1">
      <alignment horizontal="center" vertical="center"/>
    </xf>
    <xf numFmtId="0" fontId="0" fillId="0" borderId="52" xfId="0" applyBorder="1" applyAlignment="1">
      <alignment horizontal="left" vertical="center" wrapText="1"/>
    </xf>
    <xf numFmtId="0" fontId="0" fillId="0" borderId="53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2" fillId="0" borderId="18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0" fillId="12" borderId="6" xfId="0" applyFont="1" applyFill="1" applyBorder="1" applyAlignment="1">
      <alignment horizontal="center" vertical="center" wrapText="1"/>
    </xf>
    <xf numFmtId="0" fontId="10" fillId="12" borderId="7" xfId="0" applyFont="1" applyFill="1" applyBorder="1" applyAlignment="1">
      <alignment horizontal="center" vertical="center" wrapText="1"/>
    </xf>
    <xf numFmtId="0" fontId="10" fillId="12" borderId="11" xfId="0" applyFont="1" applyFill="1" applyBorder="1" applyAlignment="1">
      <alignment horizontal="center" vertical="center" wrapText="1"/>
    </xf>
    <xf numFmtId="0" fontId="2" fillId="13" borderId="14" xfId="0" applyFont="1" applyFill="1" applyBorder="1" applyAlignment="1">
      <alignment horizontal="center" vertical="center" wrapText="1"/>
    </xf>
    <xf numFmtId="0" fontId="2" fillId="13" borderId="1" xfId="0" applyFont="1" applyFill="1" applyBorder="1" applyAlignment="1">
      <alignment horizontal="center" vertical="center" wrapText="1"/>
    </xf>
    <xf numFmtId="0" fontId="2" fillId="13" borderId="24" xfId="0" applyFont="1" applyFill="1" applyBorder="1" applyAlignment="1">
      <alignment horizontal="center" vertical="center" wrapText="1"/>
    </xf>
    <xf numFmtId="0" fontId="2" fillId="0" borderId="50" xfId="0" applyFont="1" applyBorder="1" applyAlignment="1">
      <alignment horizontal="center" vertical="center" wrapText="1"/>
    </xf>
    <xf numFmtId="0" fontId="2" fillId="0" borderId="51" xfId="0" applyFont="1" applyBorder="1" applyAlignment="1">
      <alignment horizontal="center" vertical="center" wrapText="1"/>
    </xf>
    <xf numFmtId="0" fontId="2" fillId="0" borderId="42" xfId="0" applyFont="1" applyBorder="1" applyAlignment="1">
      <alignment horizontal="center" vertical="center" wrapText="1"/>
    </xf>
    <xf numFmtId="0" fontId="2" fillId="0" borderId="52" xfId="0" applyFont="1" applyBorder="1" applyAlignment="1">
      <alignment horizontal="center" vertical="center" wrapText="1"/>
    </xf>
    <xf numFmtId="0" fontId="2" fillId="0" borderId="53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0" fillId="0" borderId="54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56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57" xfId="0" applyBorder="1" applyAlignment="1">
      <alignment horizontal="center"/>
    </xf>
    <xf numFmtId="0" fontId="2" fillId="9" borderId="50" xfId="0" applyFont="1" applyFill="1" applyBorder="1" applyAlignment="1">
      <alignment horizontal="center" vertical="center" wrapText="1"/>
    </xf>
    <xf numFmtId="0" fontId="2" fillId="9" borderId="51" xfId="0" applyFont="1" applyFill="1" applyBorder="1" applyAlignment="1">
      <alignment horizontal="center" vertical="center" wrapText="1"/>
    </xf>
    <xf numFmtId="0" fontId="2" fillId="9" borderId="42" xfId="0" applyFont="1" applyFill="1" applyBorder="1" applyAlignment="1">
      <alignment horizontal="center" vertical="center" wrapText="1"/>
    </xf>
    <xf numFmtId="0" fontId="0" fillId="16" borderId="58" xfId="0" applyFill="1" applyBorder="1" applyAlignment="1">
      <alignment horizontal="center" wrapText="1"/>
    </xf>
    <xf numFmtId="0" fontId="0" fillId="16" borderId="57" xfId="0" applyFill="1" applyBorder="1" applyAlignment="1">
      <alignment horizontal="center" wrapText="1"/>
    </xf>
    <xf numFmtId="0" fontId="0" fillId="16" borderId="59" xfId="0" applyFill="1" applyBorder="1" applyAlignment="1">
      <alignment horizontal="center" wrapText="1"/>
    </xf>
    <xf numFmtId="0" fontId="2" fillId="9" borderId="52" xfId="0" applyFont="1" applyFill="1" applyBorder="1" applyAlignment="1">
      <alignment horizontal="center" vertical="center" wrapText="1"/>
    </xf>
    <xf numFmtId="0" fontId="2" fillId="9" borderId="53" xfId="0" applyFont="1" applyFill="1" applyBorder="1" applyAlignment="1">
      <alignment horizontal="center" vertical="center" wrapText="1"/>
    </xf>
    <xf numFmtId="0" fontId="2" fillId="9" borderId="43" xfId="0" applyFont="1" applyFill="1" applyBorder="1" applyAlignment="1">
      <alignment horizontal="center" vertical="center" wrapText="1"/>
    </xf>
    <xf numFmtId="0" fontId="0" fillId="9" borderId="54" xfId="0" applyFill="1" applyBorder="1" applyAlignment="1">
      <alignment horizontal="center" vertical="center"/>
    </xf>
    <xf numFmtId="0" fontId="0" fillId="9" borderId="55" xfId="0" applyFill="1" applyBorder="1" applyAlignment="1">
      <alignment horizontal="center" vertical="center"/>
    </xf>
    <xf numFmtId="0" fontId="0" fillId="9" borderId="41" xfId="0" applyFill="1" applyBorder="1" applyAlignment="1">
      <alignment horizontal="center" vertical="center"/>
    </xf>
    <xf numFmtId="0" fontId="12" fillId="14" borderId="6" xfId="0" applyFont="1" applyFill="1" applyBorder="1" applyAlignment="1">
      <alignment horizontal="center" vertical="center"/>
    </xf>
    <xf numFmtId="0" fontId="12" fillId="14" borderId="7" xfId="0" applyFont="1" applyFill="1" applyBorder="1" applyAlignment="1">
      <alignment horizontal="center" vertical="center"/>
    </xf>
    <xf numFmtId="0" fontId="12" fillId="14" borderId="11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9" fillId="4" borderId="40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9" fillId="4" borderId="41" xfId="0" applyFont="1" applyFill="1" applyBorder="1" applyAlignment="1">
      <alignment horizontal="center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Medium9"/>
  <colors>
    <mruColors>
      <color rgb="FFA50021"/>
      <color rgb="FF009900"/>
      <color rgb="FF0000FF"/>
      <color rgb="FF00FF00"/>
      <color rgb="FFFF9900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86"/>
  <sheetViews>
    <sheetView tabSelected="1" zoomScaleNormal="100" workbookViewId="0">
      <pane ySplit="1" topLeftCell="A178" activePane="bottomLeft" state="frozen"/>
      <selection pane="bottomLeft" activeCell="I185" sqref="I185"/>
    </sheetView>
  </sheetViews>
  <sheetFormatPr defaultRowHeight="14.5" x14ac:dyDescent="0.35"/>
  <cols>
    <col min="1" max="1" width="28.81640625" customWidth="1"/>
    <col min="2" max="2" width="10.7265625" customWidth="1"/>
    <col min="3" max="3" width="14.81640625" customWidth="1"/>
    <col min="4" max="4" width="13.453125" style="2" customWidth="1"/>
    <col min="5" max="5" width="15.1796875" style="4" customWidth="1"/>
    <col min="6" max="6" width="14.453125" style="4" customWidth="1"/>
    <col min="7" max="7" width="13.26953125" style="4" customWidth="1"/>
    <col min="8" max="8" width="11.453125" style="4" customWidth="1"/>
    <col min="9" max="9" width="11.54296875" style="3" customWidth="1"/>
    <col min="10" max="10" width="18.81640625" customWidth="1"/>
    <col min="11" max="11" width="11.1796875" bestFit="1" customWidth="1"/>
    <col min="16" max="16" width="12.08984375" customWidth="1"/>
  </cols>
  <sheetData>
    <row r="1" spans="1:13" s="1" customFormat="1" ht="64.5" customHeight="1" thickBot="1" x14ac:dyDescent="0.4">
      <c r="A1" s="42" t="s">
        <v>0</v>
      </c>
      <c r="B1" s="43" t="s">
        <v>1</v>
      </c>
      <c r="C1" s="41" t="s">
        <v>2</v>
      </c>
      <c r="D1" s="44" t="s">
        <v>3</v>
      </c>
      <c r="E1" s="45" t="s">
        <v>4</v>
      </c>
      <c r="F1" s="43" t="s">
        <v>5</v>
      </c>
      <c r="G1" s="41" t="s">
        <v>6</v>
      </c>
      <c r="H1" s="41" t="s">
        <v>7</v>
      </c>
      <c r="I1" s="41" t="s">
        <v>8</v>
      </c>
      <c r="J1" s="46" t="s">
        <v>9</v>
      </c>
      <c r="K1" s="47" t="s">
        <v>10</v>
      </c>
    </row>
    <row r="2" spans="1:13" ht="15" customHeight="1" x14ac:dyDescent="0.35">
      <c r="A2" s="207" t="s">
        <v>11</v>
      </c>
      <c r="B2" s="33"/>
      <c r="C2" s="129"/>
      <c r="D2" s="30">
        <v>2407.8000000000002</v>
      </c>
      <c r="E2" s="301" t="s">
        <v>12</v>
      </c>
      <c r="F2" s="34">
        <v>800</v>
      </c>
      <c r="G2" s="37" t="s">
        <v>13</v>
      </c>
      <c r="H2" s="48">
        <v>1</v>
      </c>
      <c r="I2" s="250">
        <v>22</v>
      </c>
      <c r="J2" s="231">
        <f>D2*I2</f>
        <v>52971.600000000006</v>
      </c>
      <c r="K2" s="179">
        <f>J2/F2/22</f>
        <v>3.0097499999999999</v>
      </c>
      <c r="M2" s="29"/>
    </row>
    <row r="3" spans="1:13" x14ac:dyDescent="0.35">
      <c r="A3" s="35"/>
      <c r="B3" s="36"/>
      <c r="C3" s="130"/>
      <c r="D3" s="6"/>
      <c r="E3" s="302"/>
      <c r="F3" s="37">
        <v>800</v>
      </c>
      <c r="G3" s="37"/>
      <c r="H3" s="48"/>
      <c r="I3" s="250"/>
      <c r="J3" s="232">
        <f t="shared" ref="J3:J5" si="0">D3*I3</f>
        <v>0</v>
      </c>
      <c r="K3" s="180">
        <f t="shared" ref="K3:K9" si="1">J3/F3/22</f>
        <v>0</v>
      </c>
    </row>
    <row r="4" spans="1:13" x14ac:dyDescent="0.35">
      <c r="A4" s="35"/>
      <c r="B4" s="36"/>
      <c r="C4" s="130"/>
      <c r="D4" s="6"/>
      <c r="E4" s="302"/>
      <c r="F4" s="37">
        <v>800</v>
      </c>
      <c r="G4" s="37"/>
      <c r="H4" s="48"/>
      <c r="I4" s="250"/>
      <c r="J4" s="232">
        <f t="shared" si="0"/>
        <v>0</v>
      </c>
      <c r="K4" s="180">
        <f t="shared" si="1"/>
        <v>0</v>
      </c>
    </row>
    <row r="5" spans="1:13" x14ac:dyDescent="0.35">
      <c r="A5" s="35"/>
      <c r="B5" s="36"/>
      <c r="C5" s="130"/>
      <c r="D5" s="6"/>
      <c r="E5" s="302"/>
      <c r="F5" s="37">
        <v>800</v>
      </c>
      <c r="G5" s="37"/>
      <c r="H5" s="48"/>
      <c r="I5" s="250"/>
      <c r="J5" s="232">
        <f t="shared" si="0"/>
        <v>0</v>
      </c>
      <c r="K5" s="180">
        <f t="shared" si="1"/>
        <v>0</v>
      </c>
    </row>
    <row r="6" spans="1:13" x14ac:dyDescent="0.35">
      <c r="A6" s="35"/>
      <c r="B6" s="36"/>
      <c r="C6" s="130"/>
      <c r="D6" s="6"/>
      <c r="E6" s="302"/>
      <c r="F6" s="37">
        <v>800</v>
      </c>
      <c r="G6" s="37"/>
      <c r="H6" s="48"/>
      <c r="I6" s="250"/>
      <c r="J6" s="232">
        <f>D6*I6</f>
        <v>0</v>
      </c>
      <c r="K6" s="180">
        <f t="shared" si="1"/>
        <v>0</v>
      </c>
    </row>
    <row r="7" spans="1:13" x14ac:dyDescent="0.35">
      <c r="A7" s="35"/>
      <c r="B7" s="36"/>
      <c r="C7" s="130"/>
      <c r="D7" s="6"/>
      <c r="E7" s="302"/>
      <c r="F7" s="37">
        <v>800</v>
      </c>
      <c r="G7" s="37"/>
      <c r="H7" s="48"/>
      <c r="I7" s="250"/>
      <c r="J7" s="232">
        <f>D7*I7</f>
        <v>0</v>
      </c>
      <c r="K7" s="180">
        <f t="shared" si="1"/>
        <v>0</v>
      </c>
    </row>
    <row r="8" spans="1:13" x14ac:dyDescent="0.35">
      <c r="A8" s="35"/>
      <c r="B8" s="36"/>
      <c r="C8" s="130"/>
      <c r="D8" s="7"/>
      <c r="E8" s="302"/>
      <c r="F8" s="37">
        <v>800</v>
      </c>
      <c r="G8" s="236"/>
      <c r="H8" s="237"/>
      <c r="I8" s="238"/>
      <c r="J8" s="11">
        <f>D8*I8</f>
        <v>0</v>
      </c>
      <c r="K8" s="180">
        <f>J8/F8/22</f>
        <v>0</v>
      </c>
    </row>
    <row r="9" spans="1:13" ht="15" thickBot="1" x14ac:dyDescent="0.4">
      <c r="A9" s="38"/>
      <c r="B9" s="39"/>
      <c r="C9" s="131"/>
      <c r="D9" s="151">
        <f t="shared" ref="D9" si="2">B9*C9</f>
        <v>0</v>
      </c>
      <c r="E9" s="303"/>
      <c r="F9" s="40">
        <v>800</v>
      </c>
      <c r="G9" s="40"/>
      <c r="H9" s="40"/>
      <c r="I9" s="156"/>
      <c r="J9" s="177">
        <f t="shared" ref="J9" si="3">D9*I9</f>
        <v>0</v>
      </c>
      <c r="K9" s="181">
        <f t="shared" si="1"/>
        <v>0</v>
      </c>
    </row>
    <row r="10" spans="1:13" x14ac:dyDescent="0.35">
      <c r="A10" s="124"/>
      <c r="B10" s="125"/>
      <c r="C10" s="132"/>
      <c r="D10" s="8">
        <f>B10*C10</f>
        <v>0</v>
      </c>
      <c r="E10" s="329" t="s">
        <v>14</v>
      </c>
      <c r="F10" s="126">
        <v>360</v>
      </c>
      <c r="G10" s="126"/>
      <c r="H10" s="127"/>
      <c r="I10" s="157"/>
      <c r="J10" s="28">
        <f>D10*I10</f>
        <v>0</v>
      </c>
      <c r="K10" s="182">
        <f>J10/F10/22</f>
        <v>0</v>
      </c>
      <c r="M10" s="29"/>
    </row>
    <row r="11" spans="1:13" x14ac:dyDescent="0.35">
      <c r="A11" s="55"/>
      <c r="B11" s="56"/>
      <c r="C11" s="133"/>
      <c r="D11" s="6">
        <f>B11*C11</f>
        <v>0</v>
      </c>
      <c r="E11" s="315"/>
      <c r="F11" s="57">
        <v>360</v>
      </c>
      <c r="G11" s="57"/>
      <c r="H11" s="58"/>
      <c r="I11" s="158"/>
      <c r="J11" s="11">
        <f t="shared" ref="J11:J13" si="4">D11*I11</f>
        <v>0</v>
      </c>
      <c r="K11" s="183">
        <f t="shared" ref="K11:K15" si="5">J11/F11/22</f>
        <v>0</v>
      </c>
    </row>
    <row r="12" spans="1:13" x14ac:dyDescent="0.35">
      <c r="A12" s="55"/>
      <c r="B12" s="56"/>
      <c r="C12" s="133"/>
      <c r="D12" s="6">
        <f t="shared" ref="D12:D15" si="6">B12*C12</f>
        <v>0</v>
      </c>
      <c r="E12" s="315"/>
      <c r="F12" s="57">
        <v>360</v>
      </c>
      <c r="G12" s="57"/>
      <c r="H12" s="58"/>
      <c r="I12" s="158"/>
      <c r="J12" s="11">
        <f t="shared" si="4"/>
        <v>0</v>
      </c>
      <c r="K12" s="183">
        <f t="shared" si="5"/>
        <v>0</v>
      </c>
    </row>
    <row r="13" spans="1:13" x14ac:dyDescent="0.35">
      <c r="A13" s="55"/>
      <c r="B13" s="56"/>
      <c r="C13" s="133"/>
      <c r="D13" s="6">
        <f t="shared" si="6"/>
        <v>0</v>
      </c>
      <c r="E13" s="315"/>
      <c r="F13" s="57">
        <v>360</v>
      </c>
      <c r="G13" s="57"/>
      <c r="H13" s="58"/>
      <c r="I13" s="158"/>
      <c r="J13" s="11">
        <f t="shared" si="4"/>
        <v>0</v>
      </c>
      <c r="K13" s="183">
        <f t="shared" si="5"/>
        <v>0</v>
      </c>
    </row>
    <row r="14" spans="1:13" x14ac:dyDescent="0.35">
      <c r="A14" s="55"/>
      <c r="B14" s="56"/>
      <c r="C14" s="133"/>
      <c r="D14" s="6">
        <f t="shared" si="6"/>
        <v>0</v>
      </c>
      <c r="E14" s="315"/>
      <c r="F14" s="57">
        <v>360</v>
      </c>
      <c r="G14" s="57"/>
      <c r="H14" s="58"/>
      <c r="I14" s="158"/>
      <c r="J14" s="11">
        <f>D14*I14</f>
        <v>0</v>
      </c>
      <c r="K14" s="183">
        <f t="shared" si="5"/>
        <v>0</v>
      </c>
    </row>
    <row r="15" spans="1:13" ht="15" thickBot="1" x14ac:dyDescent="0.4">
      <c r="A15" s="59"/>
      <c r="B15" s="60"/>
      <c r="C15" s="134"/>
      <c r="D15" s="31">
        <f t="shared" si="6"/>
        <v>0</v>
      </c>
      <c r="E15" s="316"/>
      <c r="F15" s="61">
        <v>360</v>
      </c>
      <c r="G15" s="61"/>
      <c r="H15" s="62"/>
      <c r="I15" s="159"/>
      <c r="J15" s="177">
        <f>D15*I15</f>
        <v>0</v>
      </c>
      <c r="K15" s="184">
        <f t="shared" si="5"/>
        <v>0</v>
      </c>
    </row>
    <row r="16" spans="1:13" x14ac:dyDescent="0.35">
      <c r="A16" s="87"/>
      <c r="B16" s="88"/>
      <c r="C16" s="135"/>
      <c r="D16" s="152"/>
      <c r="E16" s="317" t="s">
        <v>15</v>
      </c>
      <c r="F16" s="89">
        <v>1500</v>
      </c>
      <c r="G16" s="65"/>
      <c r="H16" s="65"/>
      <c r="I16" s="161"/>
      <c r="J16" s="176">
        <f>D16*I16</f>
        <v>0</v>
      </c>
      <c r="K16" s="185">
        <f>J16/F16/22</f>
        <v>0</v>
      </c>
    </row>
    <row r="17" spans="1:11" x14ac:dyDescent="0.35">
      <c r="A17" s="63"/>
      <c r="B17" s="64"/>
      <c r="C17" s="136"/>
      <c r="D17" s="7"/>
      <c r="E17" s="318"/>
      <c r="F17" s="65">
        <v>1500</v>
      </c>
      <c r="G17" s="65"/>
      <c r="H17" s="65"/>
      <c r="I17" s="161"/>
      <c r="J17" s="11">
        <f>D17*I17</f>
        <v>0</v>
      </c>
      <c r="K17" s="186">
        <f t="shared" ref="K17:K21" si="7">J17/F17/22</f>
        <v>0</v>
      </c>
    </row>
    <row r="18" spans="1:11" x14ac:dyDescent="0.35">
      <c r="A18" s="63"/>
      <c r="B18" s="64"/>
      <c r="C18" s="136"/>
      <c r="D18" s="7">
        <f t="shared" ref="D18:D21" si="8">B18*C18</f>
        <v>0</v>
      </c>
      <c r="E18" s="318"/>
      <c r="F18" s="65">
        <v>1500</v>
      </c>
      <c r="G18" s="65"/>
      <c r="H18" s="65"/>
      <c r="I18" s="161"/>
      <c r="J18" s="11">
        <f t="shared" ref="J18:J21" si="9">D18*I18</f>
        <v>0</v>
      </c>
      <c r="K18" s="186">
        <f t="shared" si="7"/>
        <v>0</v>
      </c>
    </row>
    <row r="19" spans="1:11" x14ac:dyDescent="0.35">
      <c r="A19" s="63"/>
      <c r="B19" s="64"/>
      <c r="C19" s="136"/>
      <c r="D19" s="7">
        <f t="shared" si="8"/>
        <v>0</v>
      </c>
      <c r="E19" s="318"/>
      <c r="F19" s="65">
        <v>1500</v>
      </c>
      <c r="G19" s="65"/>
      <c r="H19" s="65"/>
      <c r="I19" s="161"/>
      <c r="J19" s="11">
        <f t="shared" si="9"/>
        <v>0</v>
      </c>
      <c r="K19" s="186">
        <f t="shared" si="7"/>
        <v>0</v>
      </c>
    </row>
    <row r="20" spans="1:11" x14ac:dyDescent="0.35">
      <c r="A20" s="63"/>
      <c r="B20" s="64"/>
      <c r="C20" s="136"/>
      <c r="D20" s="7">
        <f t="shared" si="8"/>
        <v>0</v>
      </c>
      <c r="E20" s="318"/>
      <c r="F20" s="65">
        <v>1500</v>
      </c>
      <c r="G20" s="65"/>
      <c r="H20" s="65"/>
      <c r="I20" s="161"/>
      <c r="J20" s="11">
        <f t="shared" si="9"/>
        <v>0</v>
      </c>
      <c r="K20" s="186">
        <f t="shared" si="7"/>
        <v>0</v>
      </c>
    </row>
    <row r="21" spans="1:11" ht="15" thickBot="1" x14ac:dyDescent="0.4">
      <c r="A21" s="66"/>
      <c r="B21" s="67"/>
      <c r="C21" s="137"/>
      <c r="D21" s="151">
        <f t="shared" si="8"/>
        <v>0</v>
      </c>
      <c r="E21" s="319"/>
      <c r="F21" s="68">
        <v>1500</v>
      </c>
      <c r="G21" s="68"/>
      <c r="H21" s="68"/>
      <c r="I21" s="162"/>
      <c r="J21" s="177">
        <f t="shared" si="9"/>
        <v>0</v>
      </c>
      <c r="K21" s="187">
        <f t="shared" si="7"/>
        <v>0</v>
      </c>
    </row>
    <row r="22" spans="1:11" x14ac:dyDescent="0.35">
      <c r="A22" s="90"/>
      <c r="B22" s="91"/>
      <c r="C22" s="138"/>
      <c r="D22" s="152">
        <f>B22*C22</f>
        <v>0</v>
      </c>
      <c r="E22" s="320" t="s">
        <v>16</v>
      </c>
      <c r="F22" s="92">
        <v>1200</v>
      </c>
      <c r="G22" s="92"/>
      <c r="H22" s="92"/>
      <c r="I22" s="163"/>
      <c r="J22" s="176">
        <f>D22*I22</f>
        <v>0</v>
      </c>
      <c r="K22" s="188">
        <f>J22/F22/22</f>
        <v>0</v>
      </c>
    </row>
    <row r="23" spans="1:11" x14ac:dyDescent="0.35">
      <c r="A23" s="69"/>
      <c r="B23" s="70"/>
      <c r="C23" s="139"/>
      <c r="D23" s="7">
        <f t="shared" ref="D23:D27" si="10">B23*C23</f>
        <v>0</v>
      </c>
      <c r="E23" s="321"/>
      <c r="F23" s="71">
        <v>1200</v>
      </c>
      <c r="G23" s="71"/>
      <c r="H23" s="71"/>
      <c r="I23" s="164"/>
      <c r="J23" s="11">
        <f t="shared" ref="J23:J27" si="11">D23*I23</f>
        <v>0</v>
      </c>
      <c r="K23" s="189">
        <f t="shared" ref="K23:K27" si="12">J23/F23/22</f>
        <v>0</v>
      </c>
    </row>
    <row r="24" spans="1:11" x14ac:dyDescent="0.35">
      <c r="A24" s="69"/>
      <c r="B24" s="70"/>
      <c r="C24" s="139"/>
      <c r="D24" s="7">
        <f t="shared" si="10"/>
        <v>0</v>
      </c>
      <c r="E24" s="321"/>
      <c r="F24" s="71">
        <v>1200</v>
      </c>
      <c r="G24" s="71"/>
      <c r="H24" s="71"/>
      <c r="I24" s="164"/>
      <c r="J24" s="11">
        <f t="shared" si="11"/>
        <v>0</v>
      </c>
      <c r="K24" s="189">
        <f t="shared" si="12"/>
        <v>0</v>
      </c>
    </row>
    <row r="25" spans="1:11" x14ac:dyDescent="0.35">
      <c r="A25" s="69"/>
      <c r="B25" s="70"/>
      <c r="C25" s="139"/>
      <c r="D25" s="7">
        <f t="shared" si="10"/>
        <v>0</v>
      </c>
      <c r="E25" s="321"/>
      <c r="F25" s="71">
        <v>1200</v>
      </c>
      <c r="G25" s="71"/>
      <c r="H25" s="71"/>
      <c r="I25" s="164"/>
      <c r="J25" s="11">
        <f t="shared" si="11"/>
        <v>0</v>
      </c>
      <c r="K25" s="189">
        <f t="shared" si="12"/>
        <v>0</v>
      </c>
    </row>
    <row r="26" spans="1:11" x14ac:dyDescent="0.35">
      <c r="A26" s="69"/>
      <c r="B26" s="70"/>
      <c r="C26" s="139"/>
      <c r="D26" s="7">
        <f t="shared" si="10"/>
        <v>0</v>
      </c>
      <c r="E26" s="321"/>
      <c r="F26" s="71">
        <v>1200</v>
      </c>
      <c r="G26" s="71"/>
      <c r="H26" s="71"/>
      <c r="I26" s="164"/>
      <c r="J26" s="11">
        <f t="shared" si="11"/>
        <v>0</v>
      </c>
      <c r="K26" s="189">
        <f t="shared" si="12"/>
        <v>0</v>
      </c>
    </row>
    <row r="27" spans="1:11" ht="15" thickBot="1" x14ac:dyDescent="0.4">
      <c r="A27" s="72"/>
      <c r="B27" s="73"/>
      <c r="C27" s="140"/>
      <c r="D27" s="151">
        <f t="shared" si="10"/>
        <v>0</v>
      </c>
      <c r="E27" s="322"/>
      <c r="F27" s="74">
        <v>1200</v>
      </c>
      <c r="G27" s="74"/>
      <c r="H27" s="74"/>
      <c r="I27" s="165"/>
      <c r="J27" s="177">
        <f t="shared" si="11"/>
        <v>0</v>
      </c>
      <c r="K27" s="190">
        <f t="shared" si="12"/>
        <v>0</v>
      </c>
    </row>
    <row r="28" spans="1:11" x14ac:dyDescent="0.35">
      <c r="A28" s="93"/>
      <c r="B28" s="94"/>
      <c r="C28" s="141"/>
      <c r="D28" s="7"/>
      <c r="E28" s="323" t="s">
        <v>17</v>
      </c>
      <c r="F28" s="95">
        <v>1000</v>
      </c>
      <c r="G28" s="77"/>
      <c r="H28" s="77"/>
      <c r="I28" s="167"/>
      <c r="J28" s="176">
        <f>D28*I28</f>
        <v>0</v>
      </c>
      <c r="K28" s="191">
        <f>J28/F28/22</f>
        <v>0</v>
      </c>
    </row>
    <row r="29" spans="1:11" x14ac:dyDescent="0.35">
      <c r="A29" s="75"/>
      <c r="B29" s="76"/>
      <c r="C29" s="142"/>
      <c r="D29" s="7"/>
      <c r="E29" s="324"/>
      <c r="F29" s="77">
        <v>1000</v>
      </c>
      <c r="G29" s="77"/>
      <c r="H29" s="77"/>
      <c r="I29" s="167"/>
      <c r="J29" s="11">
        <f t="shared" ref="J29:J39" si="13">D29*I29</f>
        <v>0</v>
      </c>
      <c r="K29" s="192">
        <f t="shared" ref="K29:K39" si="14">J29/F29/22</f>
        <v>0</v>
      </c>
    </row>
    <row r="30" spans="1:11" x14ac:dyDescent="0.35">
      <c r="A30" s="75"/>
      <c r="B30" s="76"/>
      <c r="C30" s="142"/>
      <c r="D30" s="7"/>
      <c r="E30" s="324"/>
      <c r="F30" s="77">
        <v>1000</v>
      </c>
      <c r="G30" s="77"/>
      <c r="H30" s="77"/>
      <c r="I30" s="167"/>
      <c r="J30" s="11">
        <f t="shared" si="13"/>
        <v>0</v>
      </c>
      <c r="K30" s="192">
        <f t="shared" si="14"/>
        <v>0</v>
      </c>
    </row>
    <row r="31" spans="1:11" x14ac:dyDescent="0.35">
      <c r="A31" s="75"/>
      <c r="B31" s="76"/>
      <c r="C31" s="142"/>
      <c r="D31" s="7">
        <f t="shared" ref="D31:D48" si="15">B31*C31</f>
        <v>0</v>
      </c>
      <c r="E31" s="324"/>
      <c r="F31" s="77">
        <v>1000</v>
      </c>
      <c r="G31" s="77"/>
      <c r="H31" s="77"/>
      <c r="I31" s="167"/>
      <c r="J31" s="11">
        <f t="shared" si="13"/>
        <v>0</v>
      </c>
      <c r="K31" s="192">
        <f t="shared" si="14"/>
        <v>0</v>
      </c>
    </row>
    <row r="32" spans="1:11" x14ac:dyDescent="0.35">
      <c r="A32" s="75"/>
      <c r="B32" s="76"/>
      <c r="C32" s="142"/>
      <c r="D32" s="7">
        <f t="shared" si="15"/>
        <v>0</v>
      </c>
      <c r="E32" s="324"/>
      <c r="F32" s="77">
        <v>1000</v>
      </c>
      <c r="G32" s="77"/>
      <c r="H32" s="77"/>
      <c r="I32" s="167"/>
      <c r="J32" s="11">
        <f t="shared" si="13"/>
        <v>0</v>
      </c>
      <c r="K32" s="192">
        <f t="shared" si="14"/>
        <v>0</v>
      </c>
    </row>
    <row r="33" spans="1:11" x14ac:dyDescent="0.35">
      <c r="A33" s="75"/>
      <c r="B33" s="76"/>
      <c r="C33" s="142"/>
      <c r="D33" s="7">
        <f t="shared" si="15"/>
        <v>0</v>
      </c>
      <c r="E33" s="324"/>
      <c r="F33" s="77">
        <v>1000</v>
      </c>
      <c r="G33" s="77"/>
      <c r="H33" s="77"/>
      <c r="I33" s="167"/>
      <c r="J33" s="11">
        <f t="shared" si="13"/>
        <v>0</v>
      </c>
      <c r="K33" s="192">
        <f t="shared" si="14"/>
        <v>0</v>
      </c>
    </row>
    <row r="34" spans="1:11" x14ac:dyDescent="0.35">
      <c r="A34" s="75"/>
      <c r="B34" s="76"/>
      <c r="C34" s="142"/>
      <c r="D34" s="7"/>
      <c r="E34" s="324"/>
      <c r="F34" s="77">
        <v>1000</v>
      </c>
      <c r="G34" s="77"/>
      <c r="H34" s="77"/>
      <c r="I34" s="167"/>
      <c r="J34" s="11">
        <f t="shared" si="13"/>
        <v>0</v>
      </c>
      <c r="K34" s="192">
        <f t="shared" si="14"/>
        <v>0</v>
      </c>
    </row>
    <row r="35" spans="1:11" x14ac:dyDescent="0.35">
      <c r="A35" s="75"/>
      <c r="B35" s="76"/>
      <c r="C35" s="142"/>
      <c r="D35" s="7">
        <f t="shared" si="15"/>
        <v>0</v>
      </c>
      <c r="E35" s="324"/>
      <c r="F35" s="77">
        <v>1000</v>
      </c>
      <c r="G35" s="77"/>
      <c r="H35" s="77"/>
      <c r="I35" s="167"/>
      <c r="J35" s="11">
        <f t="shared" si="13"/>
        <v>0</v>
      </c>
      <c r="K35" s="192">
        <f t="shared" si="14"/>
        <v>0</v>
      </c>
    </row>
    <row r="36" spans="1:11" x14ac:dyDescent="0.35">
      <c r="A36" s="75"/>
      <c r="B36" s="76"/>
      <c r="C36" s="142"/>
      <c r="D36" s="7">
        <f t="shared" si="15"/>
        <v>0</v>
      </c>
      <c r="E36" s="324"/>
      <c r="F36" s="77">
        <v>1000</v>
      </c>
      <c r="G36" s="77"/>
      <c r="H36" s="77"/>
      <c r="I36" s="167"/>
      <c r="J36" s="11">
        <f t="shared" si="13"/>
        <v>0</v>
      </c>
      <c r="K36" s="192">
        <f t="shared" si="14"/>
        <v>0</v>
      </c>
    </row>
    <row r="37" spans="1:11" x14ac:dyDescent="0.35">
      <c r="A37" s="75"/>
      <c r="B37" s="76"/>
      <c r="C37" s="142"/>
      <c r="D37" s="7">
        <f t="shared" si="15"/>
        <v>0</v>
      </c>
      <c r="E37" s="324"/>
      <c r="F37" s="77">
        <v>1000</v>
      </c>
      <c r="G37" s="77"/>
      <c r="H37" s="77"/>
      <c r="I37" s="167"/>
      <c r="J37" s="11">
        <f t="shared" si="13"/>
        <v>0</v>
      </c>
      <c r="K37" s="192">
        <f t="shared" si="14"/>
        <v>0</v>
      </c>
    </row>
    <row r="38" spans="1:11" x14ac:dyDescent="0.35">
      <c r="A38" s="75"/>
      <c r="B38" s="76"/>
      <c r="C38" s="142"/>
      <c r="D38" s="7">
        <f t="shared" si="15"/>
        <v>0</v>
      </c>
      <c r="E38" s="324"/>
      <c r="F38" s="77">
        <v>1000</v>
      </c>
      <c r="G38" s="77"/>
      <c r="H38" s="77"/>
      <c r="I38" s="167"/>
      <c r="J38" s="11">
        <f t="shared" si="13"/>
        <v>0</v>
      </c>
      <c r="K38" s="192">
        <f t="shared" si="14"/>
        <v>0</v>
      </c>
    </row>
    <row r="39" spans="1:11" ht="15" thickBot="1" x14ac:dyDescent="0.4">
      <c r="A39" s="78"/>
      <c r="B39" s="79"/>
      <c r="C39" s="276"/>
      <c r="D39" s="151">
        <f t="shared" si="15"/>
        <v>0</v>
      </c>
      <c r="E39" s="330"/>
      <c r="F39" s="234">
        <v>1000</v>
      </c>
      <c r="G39" s="234"/>
      <c r="H39" s="234"/>
      <c r="I39" s="235"/>
      <c r="J39" s="240">
        <f t="shared" si="13"/>
        <v>0</v>
      </c>
      <c r="K39" s="241">
        <f t="shared" si="14"/>
        <v>0</v>
      </c>
    </row>
    <row r="40" spans="1:11" x14ac:dyDescent="0.35">
      <c r="A40" s="274" t="s">
        <v>116</v>
      </c>
      <c r="B40" s="275">
        <v>5</v>
      </c>
      <c r="C40" s="275">
        <v>3</v>
      </c>
      <c r="D40" s="7">
        <f t="shared" si="15"/>
        <v>15</v>
      </c>
      <c r="E40" s="331" t="s">
        <v>18</v>
      </c>
      <c r="F40" s="98">
        <v>200</v>
      </c>
      <c r="G40" s="98" t="s">
        <v>13</v>
      </c>
      <c r="H40" s="98">
        <v>2</v>
      </c>
      <c r="I40" s="246">
        <v>44</v>
      </c>
      <c r="J40" s="176">
        <f>D40*I40</f>
        <v>660</v>
      </c>
      <c r="K40" s="194">
        <f>J40/F40/22</f>
        <v>0.15</v>
      </c>
    </row>
    <row r="41" spans="1:11" x14ac:dyDescent="0.35">
      <c r="A41" s="273" t="s">
        <v>116</v>
      </c>
      <c r="B41" s="82">
        <v>5</v>
      </c>
      <c r="C41" s="275">
        <v>3</v>
      </c>
      <c r="D41" s="7">
        <f t="shared" si="15"/>
        <v>15</v>
      </c>
      <c r="E41" s="332"/>
      <c r="F41" s="83">
        <v>200</v>
      </c>
      <c r="G41" s="83" t="s">
        <v>13</v>
      </c>
      <c r="H41" s="83">
        <v>2</v>
      </c>
      <c r="I41" s="239">
        <v>44</v>
      </c>
      <c r="J41" s="11">
        <f t="shared" ref="J41:J50" si="16">D41*I41</f>
        <v>660</v>
      </c>
      <c r="K41" s="195">
        <f t="shared" ref="K41:K50" si="17">J41/F41/22</f>
        <v>0.15</v>
      </c>
    </row>
    <row r="42" spans="1:11" x14ac:dyDescent="0.35">
      <c r="A42" s="273" t="s">
        <v>117</v>
      </c>
      <c r="B42" s="82">
        <v>5</v>
      </c>
      <c r="C42" s="275">
        <v>3</v>
      </c>
      <c r="D42" s="7">
        <f t="shared" si="15"/>
        <v>15</v>
      </c>
      <c r="E42" s="332"/>
      <c r="F42" s="83">
        <v>200</v>
      </c>
      <c r="G42" s="83" t="s">
        <v>13</v>
      </c>
      <c r="H42" s="83">
        <v>2</v>
      </c>
      <c r="I42" s="239">
        <v>44</v>
      </c>
      <c r="J42" s="11">
        <f t="shared" si="16"/>
        <v>660</v>
      </c>
      <c r="K42" s="195">
        <f t="shared" si="17"/>
        <v>0.15</v>
      </c>
    </row>
    <row r="43" spans="1:11" x14ac:dyDescent="0.35">
      <c r="A43" s="273" t="s">
        <v>117</v>
      </c>
      <c r="B43" s="82">
        <v>5</v>
      </c>
      <c r="C43" s="275">
        <v>3</v>
      </c>
      <c r="D43" s="7">
        <f t="shared" si="15"/>
        <v>15</v>
      </c>
      <c r="E43" s="332"/>
      <c r="F43" s="83">
        <v>200</v>
      </c>
      <c r="G43" s="83" t="s">
        <v>13</v>
      </c>
      <c r="H43" s="83">
        <v>2</v>
      </c>
      <c r="I43" s="239">
        <v>44</v>
      </c>
      <c r="J43" s="11">
        <f t="shared" si="16"/>
        <v>660</v>
      </c>
      <c r="K43" s="195">
        <f t="shared" si="17"/>
        <v>0.15</v>
      </c>
    </row>
    <row r="44" spans="1:11" x14ac:dyDescent="0.35">
      <c r="A44" s="273" t="s">
        <v>118</v>
      </c>
      <c r="B44" s="82">
        <v>2.5</v>
      </c>
      <c r="C44" s="145">
        <v>1.5</v>
      </c>
      <c r="D44" s="7">
        <f t="shared" si="15"/>
        <v>3.75</v>
      </c>
      <c r="E44" s="332"/>
      <c r="F44" s="83">
        <v>200</v>
      </c>
      <c r="G44" s="83" t="s">
        <v>13</v>
      </c>
      <c r="H44" s="83">
        <v>2</v>
      </c>
      <c r="I44" s="239">
        <v>44</v>
      </c>
      <c r="J44" s="11">
        <f t="shared" si="16"/>
        <v>165</v>
      </c>
      <c r="K44" s="195">
        <f t="shared" si="17"/>
        <v>3.7499999999999999E-2</v>
      </c>
    </row>
    <row r="45" spans="1:11" x14ac:dyDescent="0.35">
      <c r="A45" s="273" t="s">
        <v>119</v>
      </c>
      <c r="B45" s="82">
        <v>3.2</v>
      </c>
      <c r="C45" s="145">
        <v>1.7</v>
      </c>
      <c r="D45" s="7">
        <f t="shared" si="15"/>
        <v>5.44</v>
      </c>
      <c r="E45" s="332"/>
      <c r="F45" s="83">
        <v>200</v>
      </c>
      <c r="G45" s="83" t="s">
        <v>13</v>
      </c>
      <c r="H45" s="83">
        <v>1</v>
      </c>
      <c r="I45" s="239">
        <v>4</v>
      </c>
      <c r="J45" s="11">
        <f t="shared" si="16"/>
        <v>21.76</v>
      </c>
      <c r="K45" s="195">
        <f t="shared" si="17"/>
        <v>4.9454545454545454E-3</v>
      </c>
    </row>
    <row r="46" spans="1:11" x14ac:dyDescent="0.35">
      <c r="A46" s="273" t="s">
        <v>119</v>
      </c>
      <c r="B46" s="82">
        <v>3.2</v>
      </c>
      <c r="C46" s="145">
        <v>1.7</v>
      </c>
      <c r="D46" s="7">
        <f t="shared" si="15"/>
        <v>5.44</v>
      </c>
      <c r="E46" s="332"/>
      <c r="F46" s="83">
        <v>200</v>
      </c>
      <c r="G46" s="83" t="s">
        <v>13</v>
      </c>
      <c r="H46" s="83">
        <v>1</v>
      </c>
      <c r="I46" s="239">
        <v>4</v>
      </c>
      <c r="J46" s="11">
        <f t="shared" si="16"/>
        <v>21.76</v>
      </c>
      <c r="K46" s="195">
        <f t="shared" si="17"/>
        <v>4.9454545454545454E-3</v>
      </c>
    </row>
    <row r="47" spans="1:11" x14ac:dyDescent="0.35">
      <c r="A47" s="273" t="s">
        <v>120</v>
      </c>
      <c r="B47" s="82">
        <v>6</v>
      </c>
      <c r="C47" s="145">
        <v>2.8</v>
      </c>
      <c r="D47" s="7">
        <f t="shared" si="15"/>
        <v>16.799999999999997</v>
      </c>
      <c r="E47" s="332"/>
      <c r="F47" s="83">
        <v>200</v>
      </c>
      <c r="G47" s="83" t="s">
        <v>13</v>
      </c>
      <c r="H47" s="83">
        <v>1</v>
      </c>
      <c r="I47" s="239">
        <v>22</v>
      </c>
      <c r="J47" s="11">
        <f t="shared" si="16"/>
        <v>369.59999999999991</v>
      </c>
      <c r="K47" s="195">
        <f t="shared" si="17"/>
        <v>8.3999999999999977E-2</v>
      </c>
    </row>
    <row r="48" spans="1:11" x14ac:dyDescent="0.35">
      <c r="A48" s="273" t="s">
        <v>120</v>
      </c>
      <c r="B48" s="82">
        <v>6</v>
      </c>
      <c r="C48" s="145">
        <v>2.8</v>
      </c>
      <c r="D48" s="7">
        <f t="shared" si="15"/>
        <v>16.799999999999997</v>
      </c>
      <c r="E48" s="332"/>
      <c r="F48" s="83">
        <v>200</v>
      </c>
      <c r="G48" s="83" t="s">
        <v>13</v>
      </c>
      <c r="H48" s="83">
        <v>1</v>
      </c>
      <c r="I48" s="239">
        <v>22</v>
      </c>
      <c r="J48" s="11">
        <f t="shared" si="16"/>
        <v>369.59999999999991</v>
      </c>
      <c r="K48" s="195">
        <f t="shared" si="17"/>
        <v>8.3999999999999977E-2</v>
      </c>
    </row>
    <row r="49" spans="1:13" x14ac:dyDescent="0.35">
      <c r="A49" s="81"/>
      <c r="B49" s="82"/>
      <c r="C49" s="145"/>
      <c r="D49" s="7"/>
      <c r="E49" s="332"/>
      <c r="F49" s="83">
        <v>200</v>
      </c>
      <c r="G49" s="83"/>
      <c r="H49" s="83"/>
      <c r="I49" s="239"/>
      <c r="J49" s="11">
        <f t="shared" si="16"/>
        <v>0</v>
      </c>
      <c r="K49" s="195">
        <f t="shared" si="17"/>
        <v>0</v>
      </c>
    </row>
    <row r="50" spans="1:13" ht="15" thickBot="1" x14ac:dyDescent="0.4">
      <c r="A50" s="84"/>
      <c r="B50" s="85"/>
      <c r="C50" s="146"/>
      <c r="D50" s="151">
        <f t="shared" ref="D50" si="18">B50*C50</f>
        <v>0</v>
      </c>
      <c r="E50" s="333"/>
      <c r="F50" s="86">
        <v>200</v>
      </c>
      <c r="G50" s="86"/>
      <c r="H50" s="86"/>
      <c r="I50" s="247"/>
      <c r="J50" s="233">
        <f t="shared" si="16"/>
        <v>0</v>
      </c>
      <c r="K50" s="196">
        <f t="shared" si="17"/>
        <v>0</v>
      </c>
    </row>
    <row r="51" spans="1:13" x14ac:dyDescent="0.35">
      <c r="A51" s="242"/>
      <c r="B51" s="243"/>
      <c r="C51" s="244"/>
      <c r="D51" s="8">
        <f>B51*C51</f>
        <v>0</v>
      </c>
      <c r="E51" s="310" t="s">
        <v>20</v>
      </c>
      <c r="F51" s="236">
        <v>1800</v>
      </c>
      <c r="G51" s="236"/>
      <c r="H51" s="237"/>
      <c r="I51" s="238"/>
      <c r="J51" s="28">
        <f>D51*I51</f>
        <v>0</v>
      </c>
      <c r="K51" s="245">
        <f>J51/F51/22</f>
        <v>0</v>
      </c>
      <c r="M51" s="29"/>
    </row>
    <row r="52" spans="1:13" x14ac:dyDescent="0.35">
      <c r="A52" s="35"/>
      <c r="B52" s="36"/>
      <c r="C52" s="130"/>
      <c r="D52" s="6">
        <f>B52*C52</f>
        <v>0</v>
      </c>
      <c r="E52" s="302"/>
      <c r="F52" s="37">
        <v>1800</v>
      </c>
      <c r="G52" s="37"/>
      <c r="H52" s="48"/>
      <c r="I52" s="155"/>
      <c r="J52" s="11">
        <f t="shared" ref="J52:J55" si="19">D52*I52</f>
        <v>0</v>
      </c>
      <c r="K52" s="180">
        <f t="shared" ref="K52:K57" si="20">J52/F52/22</f>
        <v>0</v>
      </c>
    </row>
    <row r="53" spans="1:13" x14ac:dyDescent="0.35">
      <c r="A53" s="35"/>
      <c r="B53" s="36"/>
      <c r="C53" s="130"/>
      <c r="D53" s="6">
        <f>B53*C53</f>
        <v>0</v>
      </c>
      <c r="E53" s="302"/>
      <c r="F53" s="37">
        <v>1800</v>
      </c>
      <c r="G53" s="37"/>
      <c r="H53" s="48"/>
      <c r="I53" s="155"/>
      <c r="J53" s="11">
        <f>D53*I53</f>
        <v>0</v>
      </c>
      <c r="K53" s="180">
        <f t="shared" si="20"/>
        <v>0</v>
      </c>
    </row>
    <row r="54" spans="1:13" x14ac:dyDescent="0.35">
      <c r="A54" s="35"/>
      <c r="B54" s="36"/>
      <c r="C54" s="130"/>
      <c r="D54" s="6">
        <f t="shared" ref="D54:D57" si="21">B54*C54</f>
        <v>0</v>
      </c>
      <c r="E54" s="302"/>
      <c r="F54" s="37">
        <v>1800</v>
      </c>
      <c r="G54" s="37"/>
      <c r="H54" s="48"/>
      <c r="I54" s="155"/>
      <c r="J54" s="11">
        <f t="shared" si="19"/>
        <v>0</v>
      </c>
      <c r="K54" s="180">
        <f t="shared" si="20"/>
        <v>0</v>
      </c>
    </row>
    <row r="55" spans="1:13" x14ac:dyDescent="0.35">
      <c r="A55" s="35"/>
      <c r="B55" s="36"/>
      <c r="C55" s="130"/>
      <c r="D55" s="6">
        <f t="shared" si="21"/>
        <v>0</v>
      </c>
      <c r="E55" s="302"/>
      <c r="F55" s="37">
        <v>1800</v>
      </c>
      <c r="G55" s="37"/>
      <c r="H55" s="48"/>
      <c r="I55" s="155"/>
      <c r="J55" s="11">
        <f t="shared" si="19"/>
        <v>0</v>
      </c>
      <c r="K55" s="180">
        <f t="shared" si="20"/>
        <v>0</v>
      </c>
    </row>
    <row r="56" spans="1:13" x14ac:dyDescent="0.35">
      <c r="A56" s="35"/>
      <c r="B56" s="36"/>
      <c r="C56" s="130"/>
      <c r="D56" s="6">
        <f t="shared" si="21"/>
        <v>0</v>
      </c>
      <c r="E56" s="302"/>
      <c r="F56" s="37">
        <v>1800</v>
      </c>
      <c r="G56" s="37"/>
      <c r="H56" s="48"/>
      <c r="I56" s="155"/>
      <c r="J56" s="11">
        <f>D56*I56</f>
        <v>0</v>
      </c>
      <c r="K56" s="180">
        <f t="shared" si="20"/>
        <v>0</v>
      </c>
    </row>
    <row r="57" spans="1:13" ht="15" thickBot="1" x14ac:dyDescent="0.4">
      <c r="A57" s="38"/>
      <c r="B57" s="39"/>
      <c r="C57" s="131"/>
      <c r="D57" s="31">
        <f t="shared" si="21"/>
        <v>0</v>
      </c>
      <c r="E57" s="303"/>
      <c r="F57" s="40">
        <v>1800</v>
      </c>
      <c r="G57" s="40"/>
      <c r="H57" s="50"/>
      <c r="I57" s="156"/>
      <c r="J57" s="177">
        <f>D57*I57</f>
        <v>0</v>
      </c>
      <c r="K57" s="181">
        <f t="shared" si="20"/>
        <v>0</v>
      </c>
    </row>
    <row r="58" spans="1:13" x14ac:dyDescent="0.35">
      <c r="A58" s="103"/>
      <c r="B58" s="104"/>
      <c r="C58" s="148"/>
      <c r="D58" s="8"/>
      <c r="E58" s="311" t="s">
        <v>22</v>
      </c>
      <c r="F58" s="101">
        <v>6000</v>
      </c>
      <c r="G58" s="101"/>
      <c r="H58" s="102"/>
      <c r="I58" s="172"/>
      <c r="J58" s="176">
        <f>D58*I58</f>
        <v>0</v>
      </c>
      <c r="K58" s="197">
        <f>J58/F58/22</f>
        <v>0</v>
      </c>
      <c r="M58" s="29"/>
    </row>
    <row r="59" spans="1:13" x14ac:dyDescent="0.35">
      <c r="A59" s="103"/>
      <c r="B59" s="104"/>
      <c r="C59" s="148"/>
      <c r="D59" s="6">
        <f>B59*C59</f>
        <v>0</v>
      </c>
      <c r="E59" s="312"/>
      <c r="F59" s="105">
        <v>6000</v>
      </c>
      <c r="G59" s="105"/>
      <c r="H59" s="106"/>
      <c r="I59" s="173"/>
      <c r="J59" s="11">
        <f t="shared" ref="J59:J61" si="22">D59*I59</f>
        <v>0</v>
      </c>
      <c r="K59" s="198">
        <f t="shared" ref="K59:K63" si="23">J59/F59/22</f>
        <v>0</v>
      </c>
    </row>
    <row r="60" spans="1:13" x14ac:dyDescent="0.35">
      <c r="A60" s="103"/>
      <c r="B60" s="104"/>
      <c r="C60" s="148"/>
      <c r="D60" s="6">
        <f t="shared" ref="D60:D63" si="24">B60*C60</f>
        <v>0</v>
      </c>
      <c r="E60" s="312"/>
      <c r="F60" s="105">
        <v>6000</v>
      </c>
      <c r="G60" s="105"/>
      <c r="H60" s="106"/>
      <c r="I60" s="173"/>
      <c r="J60" s="11">
        <f t="shared" si="22"/>
        <v>0</v>
      </c>
      <c r="K60" s="198">
        <f t="shared" si="23"/>
        <v>0</v>
      </c>
    </row>
    <row r="61" spans="1:13" x14ac:dyDescent="0.35">
      <c r="A61" s="103"/>
      <c r="B61" s="104"/>
      <c r="C61" s="148"/>
      <c r="D61" s="6">
        <f t="shared" si="24"/>
        <v>0</v>
      </c>
      <c r="E61" s="312"/>
      <c r="F61" s="105">
        <v>6000</v>
      </c>
      <c r="G61" s="105"/>
      <c r="H61" s="106"/>
      <c r="I61" s="173"/>
      <c r="J61" s="11">
        <f t="shared" si="22"/>
        <v>0</v>
      </c>
      <c r="K61" s="198">
        <f t="shared" si="23"/>
        <v>0</v>
      </c>
    </row>
    <row r="62" spans="1:13" x14ac:dyDescent="0.35">
      <c r="A62" s="103"/>
      <c r="B62" s="104"/>
      <c r="C62" s="148"/>
      <c r="D62" s="6">
        <f t="shared" si="24"/>
        <v>0</v>
      </c>
      <c r="E62" s="312"/>
      <c r="F62" s="105">
        <v>6000</v>
      </c>
      <c r="G62" s="105"/>
      <c r="H62" s="106"/>
      <c r="I62" s="173"/>
      <c r="J62" s="11">
        <f>D62*I62</f>
        <v>0</v>
      </c>
      <c r="K62" s="198">
        <f t="shared" si="23"/>
        <v>0</v>
      </c>
    </row>
    <row r="63" spans="1:13" ht="15" thickBot="1" x14ac:dyDescent="0.4">
      <c r="A63" s="107"/>
      <c r="B63" s="108"/>
      <c r="C63" s="149"/>
      <c r="D63" s="31">
        <f t="shared" si="24"/>
        <v>0</v>
      </c>
      <c r="E63" s="313"/>
      <c r="F63" s="109">
        <v>6000</v>
      </c>
      <c r="G63" s="109"/>
      <c r="H63" s="110"/>
      <c r="I63" s="174"/>
      <c r="J63" s="177">
        <f>D63*I63</f>
        <v>0</v>
      </c>
      <c r="K63" s="199">
        <f t="shared" si="23"/>
        <v>0</v>
      </c>
    </row>
    <row r="64" spans="1:13" x14ac:dyDescent="0.35">
      <c r="A64" s="51"/>
      <c r="B64" s="52"/>
      <c r="C64" s="150"/>
      <c r="D64" s="30">
        <f>B64*C64</f>
        <v>0</v>
      </c>
      <c r="E64" s="314" t="s">
        <v>23</v>
      </c>
      <c r="F64" s="53">
        <v>1800</v>
      </c>
      <c r="G64" s="53"/>
      <c r="H64" s="54"/>
      <c r="I64" s="175"/>
      <c r="J64" s="176">
        <f>D64*I64</f>
        <v>0</v>
      </c>
      <c r="K64" s="200">
        <f>J64/F64/22</f>
        <v>0</v>
      </c>
      <c r="M64" s="29"/>
    </row>
    <row r="65" spans="1:11" x14ac:dyDescent="0.35">
      <c r="A65" s="55"/>
      <c r="B65" s="56"/>
      <c r="C65" s="133"/>
      <c r="D65" s="6">
        <f>B65*C65</f>
        <v>0</v>
      </c>
      <c r="E65" s="315"/>
      <c r="F65" s="57">
        <v>1800</v>
      </c>
      <c r="G65" s="57"/>
      <c r="H65" s="58"/>
      <c r="I65" s="158"/>
      <c r="J65" s="11">
        <f t="shared" ref="J65:J68" si="25">D65*I65</f>
        <v>0</v>
      </c>
      <c r="K65" s="183">
        <f t="shared" ref="K65:K70" si="26">J65/F65/22</f>
        <v>0</v>
      </c>
    </row>
    <row r="66" spans="1:11" x14ac:dyDescent="0.35">
      <c r="A66" s="55"/>
      <c r="B66" s="56"/>
      <c r="C66" s="133"/>
      <c r="D66" s="6">
        <f>B66*C66</f>
        <v>0</v>
      </c>
      <c r="E66" s="315"/>
      <c r="F66" s="57">
        <v>1800</v>
      </c>
      <c r="G66" s="57"/>
      <c r="H66" s="58"/>
      <c r="I66" s="158"/>
      <c r="J66" s="11">
        <f t="shared" si="25"/>
        <v>0</v>
      </c>
      <c r="K66" s="183">
        <f t="shared" si="26"/>
        <v>0</v>
      </c>
    </row>
    <row r="67" spans="1:11" x14ac:dyDescent="0.35">
      <c r="A67" s="55"/>
      <c r="B67" s="56"/>
      <c r="C67" s="133"/>
      <c r="D67" s="6">
        <f t="shared" ref="D67:D70" si="27">B67*C67</f>
        <v>0</v>
      </c>
      <c r="E67" s="315"/>
      <c r="F67" s="57">
        <v>1800</v>
      </c>
      <c r="G67" s="57"/>
      <c r="H67" s="58"/>
      <c r="I67" s="158"/>
      <c r="J67" s="11">
        <f t="shared" si="25"/>
        <v>0</v>
      </c>
      <c r="K67" s="183">
        <f t="shared" si="26"/>
        <v>0</v>
      </c>
    </row>
    <row r="68" spans="1:11" x14ac:dyDescent="0.35">
      <c r="A68" s="55"/>
      <c r="B68" s="56"/>
      <c r="C68" s="133"/>
      <c r="D68" s="6">
        <f t="shared" si="27"/>
        <v>0</v>
      </c>
      <c r="E68" s="315"/>
      <c r="F68" s="57">
        <v>1800</v>
      </c>
      <c r="G68" s="57"/>
      <c r="H68" s="58"/>
      <c r="I68" s="158"/>
      <c r="J68" s="11">
        <f t="shared" si="25"/>
        <v>0</v>
      </c>
      <c r="K68" s="183">
        <f t="shared" si="26"/>
        <v>0</v>
      </c>
    </row>
    <row r="69" spans="1:11" x14ac:dyDescent="0.35">
      <c r="A69" s="55"/>
      <c r="B69" s="56"/>
      <c r="C69" s="133"/>
      <c r="D69" s="6">
        <f t="shared" si="27"/>
        <v>0</v>
      </c>
      <c r="E69" s="315"/>
      <c r="F69" s="57">
        <v>1800</v>
      </c>
      <c r="G69" s="57"/>
      <c r="H69" s="58"/>
      <c r="I69" s="158"/>
      <c r="J69" s="11">
        <f>D69*I69</f>
        <v>0</v>
      </c>
      <c r="K69" s="183">
        <f t="shared" si="26"/>
        <v>0</v>
      </c>
    </row>
    <row r="70" spans="1:11" ht="15" thickBot="1" x14ac:dyDescent="0.4">
      <c r="A70" s="59"/>
      <c r="B70" s="60"/>
      <c r="C70" s="134"/>
      <c r="D70" s="31">
        <f t="shared" si="27"/>
        <v>0</v>
      </c>
      <c r="E70" s="316"/>
      <c r="F70" s="61">
        <v>1800</v>
      </c>
      <c r="G70" s="61"/>
      <c r="H70" s="62"/>
      <c r="I70" s="159"/>
      <c r="J70" s="177">
        <f>D70*I70</f>
        <v>0</v>
      </c>
      <c r="K70" s="184">
        <f t="shared" si="26"/>
        <v>0</v>
      </c>
    </row>
    <row r="71" spans="1:11" x14ac:dyDescent="0.35">
      <c r="A71" s="87" t="s">
        <v>19</v>
      </c>
      <c r="B71" s="88">
        <v>1</v>
      </c>
      <c r="C71" s="135">
        <v>1123.92</v>
      </c>
      <c r="D71" s="30">
        <f>B71*C71</f>
        <v>1123.92</v>
      </c>
      <c r="E71" s="317" t="s">
        <v>24</v>
      </c>
      <c r="F71" s="89">
        <v>100000</v>
      </c>
      <c r="G71" s="89" t="s">
        <v>13</v>
      </c>
      <c r="H71" s="111">
        <v>1</v>
      </c>
      <c r="I71" s="160">
        <v>22</v>
      </c>
      <c r="J71" s="176">
        <f>D71*I71</f>
        <v>24726.240000000002</v>
      </c>
      <c r="K71" s="185">
        <f>J71/F71/22</f>
        <v>1.1239200000000001E-2</v>
      </c>
    </row>
    <row r="72" spans="1:11" x14ac:dyDescent="0.35">
      <c r="A72" s="63"/>
      <c r="B72" s="64"/>
      <c r="C72" s="136"/>
      <c r="D72" s="6">
        <f>B72*C72</f>
        <v>0</v>
      </c>
      <c r="E72" s="318"/>
      <c r="F72" s="65">
        <v>100000</v>
      </c>
      <c r="G72" s="65"/>
      <c r="H72" s="112"/>
      <c r="I72" s="161"/>
      <c r="J72" s="11">
        <f t="shared" ref="J72:J75" si="28">D72*I72</f>
        <v>0</v>
      </c>
      <c r="K72" s="186">
        <f t="shared" ref="K72:K77" si="29">J72/F72/22</f>
        <v>0</v>
      </c>
    </row>
    <row r="73" spans="1:11" x14ac:dyDescent="0.35">
      <c r="A73" s="63"/>
      <c r="B73" s="64"/>
      <c r="C73" s="136"/>
      <c r="D73" s="6">
        <f>B73*C73</f>
        <v>0</v>
      </c>
      <c r="E73" s="318"/>
      <c r="F73" s="65">
        <v>100000</v>
      </c>
      <c r="G73" s="65"/>
      <c r="H73" s="112"/>
      <c r="I73" s="161"/>
      <c r="J73" s="11">
        <f t="shared" si="28"/>
        <v>0</v>
      </c>
      <c r="K73" s="186">
        <f t="shared" si="29"/>
        <v>0</v>
      </c>
    </row>
    <row r="74" spans="1:11" x14ac:dyDescent="0.35">
      <c r="A74" s="63"/>
      <c r="B74" s="64"/>
      <c r="C74" s="136"/>
      <c r="D74" s="6">
        <f t="shared" ref="D74:D77" si="30">B74*C74</f>
        <v>0</v>
      </c>
      <c r="E74" s="318"/>
      <c r="F74" s="65">
        <v>100000</v>
      </c>
      <c r="G74" s="65"/>
      <c r="H74" s="112"/>
      <c r="I74" s="161"/>
      <c r="J74" s="11">
        <f t="shared" si="28"/>
        <v>0</v>
      </c>
      <c r="K74" s="186">
        <f t="shared" si="29"/>
        <v>0</v>
      </c>
    </row>
    <row r="75" spans="1:11" x14ac:dyDescent="0.35">
      <c r="A75" s="63"/>
      <c r="B75" s="64"/>
      <c r="C75" s="136"/>
      <c r="D75" s="6">
        <f t="shared" si="30"/>
        <v>0</v>
      </c>
      <c r="E75" s="318"/>
      <c r="F75" s="65">
        <v>100000</v>
      </c>
      <c r="G75" s="65"/>
      <c r="H75" s="112"/>
      <c r="I75" s="161"/>
      <c r="J75" s="11">
        <f t="shared" si="28"/>
        <v>0</v>
      </c>
      <c r="K75" s="186">
        <f t="shared" si="29"/>
        <v>0</v>
      </c>
    </row>
    <row r="76" spans="1:11" x14ac:dyDescent="0.35">
      <c r="A76" s="63"/>
      <c r="B76" s="64"/>
      <c r="C76" s="136"/>
      <c r="D76" s="6">
        <f t="shared" si="30"/>
        <v>0</v>
      </c>
      <c r="E76" s="318"/>
      <c r="F76" s="65">
        <v>100000</v>
      </c>
      <c r="G76" s="65"/>
      <c r="H76" s="112"/>
      <c r="I76" s="161"/>
      <c r="J76" s="11">
        <f>D76*I76</f>
        <v>0</v>
      </c>
      <c r="K76" s="186">
        <f t="shared" si="29"/>
        <v>0</v>
      </c>
    </row>
    <row r="77" spans="1:11" ht="15" thickBot="1" x14ac:dyDescent="0.4">
      <c r="A77" s="66"/>
      <c r="B77" s="67"/>
      <c r="C77" s="137"/>
      <c r="D77" s="31">
        <f t="shared" si="30"/>
        <v>0</v>
      </c>
      <c r="E77" s="319"/>
      <c r="F77" s="68">
        <v>100000</v>
      </c>
      <c r="G77" s="68"/>
      <c r="H77" s="113"/>
      <c r="I77" s="162"/>
      <c r="J77" s="177">
        <f>D77*I77</f>
        <v>0</v>
      </c>
      <c r="K77" s="187">
        <f t="shared" si="29"/>
        <v>0</v>
      </c>
    </row>
    <row r="78" spans="1:11" x14ac:dyDescent="0.35">
      <c r="A78" s="90"/>
      <c r="B78" s="91"/>
      <c r="C78" s="138"/>
      <c r="D78" s="30">
        <f>B78*C78</f>
        <v>0</v>
      </c>
      <c r="E78" s="320" t="s">
        <v>25</v>
      </c>
      <c r="F78" s="92">
        <v>130</v>
      </c>
      <c r="G78" s="92"/>
      <c r="H78" s="114"/>
      <c r="I78" s="163"/>
      <c r="J78" s="176">
        <f>D78*I78</f>
        <v>0</v>
      </c>
      <c r="K78" s="188">
        <f>J78/F78/22</f>
        <v>0</v>
      </c>
    </row>
    <row r="79" spans="1:11" x14ac:dyDescent="0.35">
      <c r="A79" s="69"/>
      <c r="B79" s="70"/>
      <c r="C79" s="139"/>
      <c r="D79" s="6">
        <f>B79*C79</f>
        <v>0</v>
      </c>
      <c r="E79" s="321"/>
      <c r="F79" s="71">
        <v>130</v>
      </c>
      <c r="G79" s="71"/>
      <c r="H79" s="115"/>
      <c r="I79" s="164"/>
      <c r="J79" s="11">
        <f t="shared" ref="J79:J80" si="31">D79*I79</f>
        <v>0</v>
      </c>
      <c r="K79" s="189">
        <f t="shared" ref="K79:K80" si="32">J79/F79/22</f>
        <v>0</v>
      </c>
    </row>
    <row r="80" spans="1:11" x14ac:dyDescent="0.35">
      <c r="A80" s="69"/>
      <c r="B80" s="70"/>
      <c r="C80" s="139"/>
      <c r="D80" s="6">
        <f>B80*C80</f>
        <v>0</v>
      </c>
      <c r="E80" s="321"/>
      <c r="F80" s="71">
        <v>130</v>
      </c>
      <c r="G80" s="71"/>
      <c r="H80" s="115"/>
      <c r="I80" s="164"/>
      <c r="J80" s="11">
        <f t="shared" si="31"/>
        <v>0</v>
      </c>
      <c r="K80" s="189">
        <f t="shared" si="32"/>
        <v>0</v>
      </c>
    </row>
    <row r="81" spans="1:11" x14ac:dyDescent="0.35">
      <c r="A81" s="69"/>
      <c r="B81" s="70"/>
      <c r="C81" s="139"/>
      <c r="D81" s="6">
        <f t="shared" ref="D81:D84" si="33">B81*C81</f>
        <v>0</v>
      </c>
      <c r="E81" s="321"/>
      <c r="F81" s="71">
        <v>130</v>
      </c>
      <c r="G81" s="71"/>
      <c r="H81" s="115"/>
      <c r="I81" s="164"/>
      <c r="J81" s="11">
        <f t="shared" ref="J81:J82" si="34">D81*I81</f>
        <v>0</v>
      </c>
      <c r="K81" s="189">
        <f t="shared" ref="K81:K84" si="35">J81/F81/22</f>
        <v>0</v>
      </c>
    </row>
    <row r="82" spans="1:11" x14ac:dyDescent="0.35">
      <c r="A82" s="69"/>
      <c r="B82" s="70"/>
      <c r="C82" s="139"/>
      <c r="D82" s="6">
        <f t="shared" si="33"/>
        <v>0</v>
      </c>
      <c r="E82" s="321"/>
      <c r="F82" s="71">
        <v>130</v>
      </c>
      <c r="G82" s="71"/>
      <c r="H82" s="115"/>
      <c r="I82" s="164"/>
      <c r="J82" s="11">
        <f t="shared" si="34"/>
        <v>0</v>
      </c>
      <c r="K82" s="189">
        <f t="shared" si="35"/>
        <v>0</v>
      </c>
    </row>
    <row r="83" spans="1:11" x14ac:dyDescent="0.35">
      <c r="A83" s="69"/>
      <c r="B83" s="70"/>
      <c r="C83" s="139"/>
      <c r="D83" s="6">
        <f t="shared" si="33"/>
        <v>0</v>
      </c>
      <c r="E83" s="321"/>
      <c r="F83" s="71">
        <v>130</v>
      </c>
      <c r="G83" s="71"/>
      <c r="H83" s="115"/>
      <c r="I83" s="164"/>
      <c r="J83" s="11">
        <f>D83*I83</f>
        <v>0</v>
      </c>
      <c r="K83" s="189">
        <f t="shared" si="35"/>
        <v>0</v>
      </c>
    </row>
    <row r="84" spans="1:11" ht="15" thickBot="1" x14ac:dyDescent="0.4">
      <c r="A84" s="72"/>
      <c r="B84" s="73"/>
      <c r="C84" s="140"/>
      <c r="D84" s="31">
        <f t="shared" si="33"/>
        <v>0</v>
      </c>
      <c r="E84" s="322"/>
      <c r="F84" s="74">
        <v>130</v>
      </c>
      <c r="G84" s="74"/>
      <c r="H84" s="116"/>
      <c r="I84" s="165"/>
      <c r="J84" s="177">
        <f>D84*I84</f>
        <v>0</v>
      </c>
      <c r="K84" s="190">
        <f t="shared" si="35"/>
        <v>0</v>
      </c>
    </row>
    <row r="85" spans="1:11" x14ac:dyDescent="0.35">
      <c r="A85" s="93"/>
      <c r="B85" s="94"/>
      <c r="C85" s="141"/>
      <c r="D85" s="30">
        <f>B85*C85</f>
        <v>0</v>
      </c>
      <c r="E85" s="323" t="s">
        <v>26</v>
      </c>
      <c r="F85" s="95">
        <v>300</v>
      </c>
      <c r="G85" s="95"/>
      <c r="H85" s="117"/>
      <c r="I85" s="166"/>
      <c r="J85" s="176">
        <f>D85*I85</f>
        <v>0</v>
      </c>
      <c r="K85" s="191">
        <f>J85/F85/22</f>
        <v>0</v>
      </c>
    </row>
    <row r="86" spans="1:11" x14ac:dyDescent="0.35">
      <c r="A86" s="75"/>
      <c r="B86" s="76"/>
      <c r="C86" s="142"/>
      <c r="D86" s="6">
        <f>B86*C86</f>
        <v>0</v>
      </c>
      <c r="E86" s="324"/>
      <c r="F86" s="77">
        <v>300</v>
      </c>
      <c r="G86" s="77"/>
      <c r="H86" s="118"/>
      <c r="I86" s="167"/>
      <c r="J86" s="11">
        <f t="shared" ref="J86:J89" si="36">D86*I86</f>
        <v>0</v>
      </c>
      <c r="K86" s="192">
        <f t="shared" ref="K86:K91" si="37">J86/F86/22</f>
        <v>0</v>
      </c>
    </row>
    <row r="87" spans="1:11" x14ac:dyDescent="0.35">
      <c r="A87" s="75"/>
      <c r="B87" s="76"/>
      <c r="C87" s="142"/>
      <c r="D87" s="6">
        <f>B87*C87</f>
        <v>0</v>
      </c>
      <c r="E87" s="324"/>
      <c r="F87" s="77">
        <v>300</v>
      </c>
      <c r="G87" s="77"/>
      <c r="H87" s="118"/>
      <c r="I87" s="167"/>
      <c r="J87" s="11">
        <f t="shared" si="36"/>
        <v>0</v>
      </c>
      <c r="K87" s="192">
        <f t="shared" si="37"/>
        <v>0</v>
      </c>
    </row>
    <row r="88" spans="1:11" x14ac:dyDescent="0.35">
      <c r="A88" s="75"/>
      <c r="B88" s="76"/>
      <c r="C88" s="142"/>
      <c r="D88" s="6">
        <f t="shared" ref="D88:D91" si="38">B88*C88</f>
        <v>0</v>
      </c>
      <c r="E88" s="324"/>
      <c r="F88" s="77">
        <v>300</v>
      </c>
      <c r="G88" s="77"/>
      <c r="H88" s="118"/>
      <c r="I88" s="167"/>
      <c r="J88" s="11">
        <f t="shared" si="36"/>
        <v>0</v>
      </c>
      <c r="K88" s="192">
        <f t="shared" si="37"/>
        <v>0</v>
      </c>
    </row>
    <row r="89" spans="1:11" x14ac:dyDescent="0.35">
      <c r="A89" s="75"/>
      <c r="B89" s="76"/>
      <c r="C89" s="142"/>
      <c r="D89" s="6">
        <f t="shared" si="38"/>
        <v>0</v>
      </c>
      <c r="E89" s="324"/>
      <c r="F89" s="77">
        <v>300</v>
      </c>
      <c r="G89" s="77"/>
      <c r="H89" s="118"/>
      <c r="I89" s="167"/>
      <c r="J89" s="11">
        <f t="shared" si="36"/>
        <v>0</v>
      </c>
      <c r="K89" s="192">
        <f t="shared" si="37"/>
        <v>0</v>
      </c>
    </row>
    <row r="90" spans="1:11" x14ac:dyDescent="0.35">
      <c r="A90" s="75"/>
      <c r="B90" s="76"/>
      <c r="C90" s="142"/>
      <c r="D90" s="6">
        <f t="shared" si="38"/>
        <v>0</v>
      </c>
      <c r="E90" s="324"/>
      <c r="F90" s="77">
        <v>300</v>
      </c>
      <c r="G90" s="77"/>
      <c r="H90" s="118"/>
      <c r="I90" s="167"/>
      <c r="J90" s="11">
        <f>D90*I90</f>
        <v>0</v>
      </c>
      <c r="K90" s="192">
        <f t="shared" si="37"/>
        <v>0</v>
      </c>
    </row>
    <row r="91" spans="1:11" ht="15" thickBot="1" x14ac:dyDescent="0.4">
      <c r="A91" s="78"/>
      <c r="B91" s="79"/>
      <c r="C91" s="143"/>
      <c r="D91" s="31">
        <f t="shared" si="38"/>
        <v>0</v>
      </c>
      <c r="E91" s="325"/>
      <c r="F91" s="80">
        <v>300</v>
      </c>
      <c r="G91" s="80"/>
      <c r="H91" s="119"/>
      <c r="I91" s="168"/>
      <c r="J91" s="177">
        <f>D91*I91</f>
        <v>0</v>
      </c>
      <c r="K91" s="193">
        <f t="shared" si="37"/>
        <v>0</v>
      </c>
    </row>
    <row r="92" spans="1:11" x14ac:dyDescent="0.35">
      <c r="A92" s="96" t="s">
        <v>121</v>
      </c>
      <c r="B92" s="97">
        <v>1</v>
      </c>
      <c r="C92" s="144">
        <v>425</v>
      </c>
      <c r="D92" s="30">
        <f>B92*C92</f>
        <v>425</v>
      </c>
      <c r="E92" s="331" t="s">
        <v>27</v>
      </c>
      <c r="F92" s="98">
        <v>300</v>
      </c>
      <c r="G92" s="98" t="s">
        <v>111</v>
      </c>
      <c r="H92" s="120">
        <v>1</v>
      </c>
      <c r="I92" s="169">
        <v>2</v>
      </c>
      <c r="J92" s="176">
        <f>D92*I92</f>
        <v>850</v>
      </c>
      <c r="K92" s="194">
        <f>J92/F92/22</f>
        <v>0.12878787878787878</v>
      </c>
    </row>
    <row r="93" spans="1:11" x14ac:dyDescent="0.35">
      <c r="A93" s="81"/>
      <c r="B93" s="82"/>
      <c r="C93" s="145"/>
      <c r="D93" s="6">
        <f>B93*C93</f>
        <v>0</v>
      </c>
      <c r="E93" s="332"/>
      <c r="F93" s="83">
        <v>300</v>
      </c>
      <c r="G93" s="83"/>
      <c r="H93" s="121"/>
      <c r="I93" s="170"/>
      <c r="J93" s="11">
        <f t="shared" ref="J93:J96" si="39">D93*I93</f>
        <v>0</v>
      </c>
      <c r="K93" s="195">
        <f t="shared" ref="K93:K98" si="40">J93/F93/22</f>
        <v>0</v>
      </c>
    </row>
    <row r="94" spans="1:11" x14ac:dyDescent="0.35">
      <c r="A94" s="81"/>
      <c r="B94" s="82"/>
      <c r="C94" s="145"/>
      <c r="D94" s="6">
        <f>B94*C94</f>
        <v>0</v>
      </c>
      <c r="E94" s="332"/>
      <c r="F94" s="83">
        <v>300</v>
      </c>
      <c r="G94" s="83"/>
      <c r="H94" s="121"/>
      <c r="I94" s="170"/>
      <c r="J94" s="11">
        <f t="shared" si="39"/>
        <v>0</v>
      </c>
      <c r="K94" s="195">
        <f t="shared" si="40"/>
        <v>0</v>
      </c>
    </row>
    <row r="95" spans="1:11" x14ac:dyDescent="0.35">
      <c r="A95" s="81"/>
      <c r="B95" s="82"/>
      <c r="C95" s="145"/>
      <c r="D95" s="6">
        <f t="shared" ref="D95:D98" si="41">B95*C95</f>
        <v>0</v>
      </c>
      <c r="E95" s="332"/>
      <c r="F95" s="83">
        <v>300</v>
      </c>
      <c r="G95" s="83"/>
      <c r="H95" s="121"/>
      <c r="I95" s="170"/>
      <c r="J95" s="11">
        <f t="shared" si="39"/>
        <v>0</v>
      </c>
      <c r="K95" s="195">
        <f t="shared" si="40"/>
        <v>0</v>
      </c>
    </row>
    <row r="96" spans="1:11" x14ac:dyDescent="0.35">
      <c r="A96" s="81"/>
      <c r="B96" s="82"/>
      <c r="C96" s="145"/>
      <c r="D96" s="6">
        <f t="shared" si="41"/>
        <v>0</v>
      </c>
      <c r="E96" s="332"/>
      <c r="F96" s="83">
        <v>300</v>
      </c>
      <c r="G96" s="83"/>
      <c r="H96" s="121"/>
      <c r="I96" s="170"/>
      <c r="J96" s="11">
        <f t="shared" si="39"/>
        <v>0</v>
      </c>
      <c r="K96" s="195">
        <f t="shared" si="40"/>
        <v>0</v>
      </c>
    </row>
    <row r="97" spans="1:16" x14ac:dyDescent="0.35">
      <c r="A97" s="81"/>
      <c r="B97" s="82"/>
      <c r="C97" s="145"/>
      <c r="D97" s="6">
        <f t="shared" si="41"/>
        <v>0</v>
      </c>
      <c r="E97" s="332"/>
      <c r="F97" s="83">
        <v>300</v>
      </c>
      <c r="G97" s="83"/>
      <c r="H97" s="121"/>
      <c r="I97" s="170"/>
      <c r="J97" s="11">
        <f>D97*I97</f>
        <v>0</v>
      </c>
      <c r="K97" s="195">
        <f t="shared" si="40"/>
        <v>0</v>
      </c>
    </row>
    <row r="98" spans="1:16" ht="15" thickBot="1" x14ac:dyDescent="0.4">
      <c r="A98" s="84"/>
      <c r="B98" s="85"/>
      <c r="C98" s="146"/>
      <c r="D98" s="31">
        <f t="shared" si="41"/>
        <v>0</v>
      </c>
      <c r="E98" s="333"/>
      <c r="F98" s="86">
        <v>300</v>
      </c>
      <c r="G98" s="86"/>
      <c r="H98" s="122"/>
      <c r="I98" s="171"/>
      <c r="J98" s="177">
        <f>D98*I98</f>
        <v>0</v>
      </c>
      <c r="K98" s="196">
        <f t="shared" si="40"/>
        <v>0</v>
      </c>
    </row>
    <row r="99" spans="1:16" x14ac:dyDescent="0.35">
      <c r="A99" s="208"/>
      <c r="B99" s="209"/>
      <c r="C99" s="209">
        <v>0</v>
      </c>
      <c r="D99" s="209"/>
      <c r="E99" s="357" t="s">
        <v>30</v>
      </c>
      <c r="F99" s="210"/>
      <c r="G99" s="210"/>
      <c r="H99" s="211"/>
      <c r="I99" s="277"/>
      <c r="J99" s="212">
        <f t="shared" ref="J99:J102" si="42">D99*I99</f>
        <v>0</v>
      </c>
      <c r="K99" s="213"/>
      <c r="N99" s="251"/>
      <c r="P99" s="279"/>
    </row>
    <row r="100" spans="1:16" x14ac:dyDescent="0.35">
      <c r="A100" s="214" t="s">
        <v>31</v>
      </c>
      <c r="B100" s="215">
        <v>1</v>
      </c>
      <c r="C100" s="215">
        <v>1</v>
      </c>
      <c r="D100" s="215">
        <f t="shared" ref="D100:D102" si="43">C100*B100</f>
        <v>1</v>
      </c>
      <c r="E100" s="358"/>
      <c r="F100" s="216">
        <v>0.5</v>
      </c>
      <c r="G100" s="216" t="s">
        <v>29</v>
      </c>
      <c r="H100" s="217">
        <v>1</v>
      </c>
      <c r="I100" s="278">
        <f t="shared" ref="I100" si="44">1/6</f>
        <v>0.16666666666666666</v>
      </c>
      <c r="J100" s="219">
        <f t="shared" si="42"/>
        <v>0.16666666666666666</v>
      </c>
      <c r="K100" s="213">
        <f>J100/F100/22</f>
        <v>1.515151515151515E-2</v>
      </c>
      <c r="N100" s="251"/>
      <c r="P100" s="279"/>
    </row>
    <row r="101" spans="1:16" x14ac:dyDescent="0.35">
      <c r="A101" s="214"/>
      <c r="B101" s="215">
        <v>1</v>
      </c>
      <c r="C101" s="215">
        <v>0</v>
      </c>
      <c r="D101" s="215">
        <f t="shared" si="43"/>
        <v>0</v>
      </c>
      <c r="E101" s="358"/>
      <c r="F101" s="216"/>
      <c r="G101" s="216"/>
      <c r="H101" s="217"/>
      <c r="I101" s="218"/>
      <c r="J101" s="219">
        <f t="shared" si="42"/>
        <v>0</v>
      </c>
      <c r="K101" s="220"/>
      <c r="N101" s="251"/>
      <c r="P101" s="279"/>
    </row>
    <row r="102" spans="1:16" ht="29" x14ac:dyDescent="0.35">
      <c r="A102" s="221" t="s">
        <v>32</v>
      </c>
      <c r="B102" s="222">
        <v>1</v>
      </c>
      <c r="C102" s="222">
        <v>1</v>
      </c>
      <c r="D102" s="283">
        <f t="shared" si="43"/>
        <v>1</v>
      </c>
      <c r="E102" s="358"/>
      <c r="F102" s="216">
        <v>32</v>
      </c>
      <c r="G102" s="216" t="s">
        <v>13</v>
      </c>
      <c r="H102" s="217">
        <v>1</v>
      </c>
      <c r="I102" s="223">
        <v>22</v>
      </c>
      <c r="J102" s="219">
        <f t="shared" si="42"/>
        <v>22</v>
      </c>
      <c r="K102" s="220">
        <f t="shared" ref="K102" si="45">J102/F102/22</f>
        <v>3.125E-2</v>
      </c>
      <c r="N102" s="251"/>
      <c r="P102" s="279"/>
    </row>
    <row r="103" spans="1:16" ht="15" thickBot="1" x14ac:dyDescent="0.4">
      <c r="A103" s="224"/>
      <c r="B103" s="225"/>
      <c r="C103" s="225"/>
      <c r="D103" s="225"/>
      <c r="E103" s="359"/>
      <c r="F103" s="226"/>
      <c r="G103" s="226"/>
      <c r="H103" s="227"/>
      <c r="I103" s="228"/>
      <c r="J103" s="229"/>
      <c r="K103" s="230"/>
    </row>
    <row r="104" spans="1:16" ht="15" thickBot="1" x14ac:dyDescent="0.4">
      <c r="A104" s="348" t="s">
        <v>33</v>
      </c>
      <c r="B104" s="349"/>
      <c r="C104" s="349"/>
      <c r="D104" s="9">
        <f>SUM(D2:D77)</f>
        <v>3639.9500000000007</v>
      </c>
      <c r="E104" s="299" t="s">
        <v>124</v>
      </c>
      <c r="F104" s="300"/>
      <c r="G104" s="300"/>
      <c r="I104" s="280">
        <f>TRUNC(SUM(D2:D50))</f>
        <v>2516</v>
      </c>
      <c r="J104" s="178"/>
      <c r="K104" s="201"/>
    </row>
    <row r="105" spans="1:16" ht="15" thickBot="1" x14ac:dyDescent="0.4">
      <c r="A105" s="350" t="s">
        <v>34</v>
      </c>
      <c r="B105" s="351"/>
      <c r="C105" s="351"/>
      <c r="D105" s="351"/>
      <c r="E105" s="351"/>
      <c r="F105" s="351"/>
      <c r="G105" s="351"/>
      <c r="H105" s="351"/>
      <c r="I105" s="351"/>
      <c r="J105" s="153">
        <f>SUM(J2:J98)</f>
        <v>82135.560000000012</v>
      </c>
      <c r="K105" s="202"/>
    </row>
    <row r="106" spans="1:16" ht="15" thickBot="1" x14ac:dyDescent="0.4">
      <c r="A106" s="352" t="s">
        <v>35</v>
      </c>
      <c r="B106" s="353"/>
      <c r="C106" s="353"/>
      <c r="D106" s="353"/>
      <c r="E106" s="353"/>
      <c r="F106" s="353"/>
      <c r="G106" s="353"/>
      <c r="H106" s="353"/>
      <c r="I106" s="353"/>
      <c r="J106" s="353"/>
      <c r="K106" s="203">
        <f>SUM(K2:K103)</f>
        <v>4.0115695030303025</v>
      </c>
    </row>
    <row r="107" spans="1:16" x14ac:dyDescent="0.35">
      <c r="B107" s="2"/>
      <c r="C107" s="2"/>
    </row>
    <row r="108" spans="1:16" ht="15" thickBot="1" x14ac:dyDescent="0.4">
      <c r="J108" s="29"/>
    </row>
    <row r="109" spans="1:16" ht="16" thickBot="1" x14ac:dyDescent="0.4">
      <c r="A109" s="307" t="s">
        <v>36</v>
      </c>
      <c r="B109" s="308"/>
      <c r="C109" s="308"/>
      <c r="D109" s="308"/>
      <c r="E109" s="309"/>
      <c r="J109" s="29"/>
    </row>
    <row r="110" spans="1:16" ht="15" thickBot="1" x14ac:dyDescent="0.4">
      <c r="A110" s="354" t="s">
        <v>37</v>
      </c>
      <c r="B110" s="355"/>
      <c r="C110" s="355"/>
      <c r="D110" s="355"/>
      <c r="E110" s="356"/>
    </row>
    <row r="111" spans="1:16" ht="6" customHeight="1" thickBot="1" x14ac:dyDescent="0.4"/>
    <row r="112" spans="1:16" ht="15.75" customHeight="1" x14ac:dyDescent="0.35">
      <c r="A112" s="326" t="s">
        <v>38</v>
      </c>
      <c r="B112" s="327"/>
      <c r="C112" s="327"/>
      <c r="D112" s="327"/>
      <c r="E112" s="328"/>
    </row>
    <row r="113" spans="1:15" ht="58" x14ac:dyDescent="0.35">
      <c r="A113" s="24" t="s">
        <v>39</v>
      </c>
      <c r="B113" s="13" t="s">
        <v>40</v>
      </c>
      <c r="C113" s="13" t="s">
        <v>41</v>
      </c>
      <c r="D113" s="14" t="s">
        <v>42</v>
      </c>
      <c r="E113" s="25" t="s">
        <v>43</v>
      </c>
    </row>
    <row r="114" spans="1:15" x14ac:dyDescent="0.35">
      <c r="A114" s="17" t="str">
        <f>E2</f>
        <v>INTERNA -Pisos Frios &amp; Acarpetados</v>
      </c>
      <c r="B114" s="29">
        <f>SUM(J2:J9)</f>
        <v>52971.600000000006</v>
      </c>
      <c r="C114" s="21">
        <f>F2</f>
        <v>800</v>
      </c>
      <c r="D114" s="123">
        <f>((800*B114)/C114)/22</f>
        <v>2407.8000000000002</v>
      </c>
      <c r="E114" s="304"/>
    </row>
    <row r="115" spans="1:15" x14ac:dyDescent="0.35">
      <c r="A115" s="17" t="str">
        <f>E10</f>
        <v>INTERNA -
Laboratórios</v>
      </c>
      <c r="B115" s="29">
        <f>SUM(J10:J15)</f>
        <v>0</v>
      </c>
      <c r="C115" s="21">
        <f>F10</f>
        <v>360</v>
      </c>
      <c r="D115" s="123">
        <f t="shared" ref="D115:D119" si="46">((800*B115)/C115)/22</f>
        <v>0</v>
      </c>
      <c r="E115" s="305"/>
    </row>
    <row r="116" spans="1:15" x14ac:dyDescent="0.35">
      <c r="A116" s="17" t="str">
        <f>E16</f>
        <v>INTERNA -
Almoxarifado / Galpões</v>
      </c>
      <c r="B116" s="29">
        <f>SUM(J16:J21)</f>
        <v>0</v>
      </c>
      <c r="C116" s="21">
        <f>F16</f>
        <v>1500</v>
      </c>
      <c r="D116" s="123">
        <f t="shared" si="46"/>
        <v>0</v>
      </c>
      <c r="E116" s="305"/>
    </row>
    <row r="117" spans="1:15" x14ac:dyDescent="0.35">
      <c r="A117" s="17" t="str">
        <f>E22</f>
        <v>INTERNA -
Oficinas</v>
      </c>
      <c r="B117" s="29">
        <f>SUM(J22:J27)</f>
        <v>0</v>
      </c>
      <c r="C117" s="21">
        <f>F22</f>
        <v>1200</v>
      </c>
      <c r="D117" s="123">
        <f t="shared" si="46"/>
        <v>0</v>
      </c>
      <c r="E117" s="305"/>
    </row>
    <row r="118" spans="1:15" x14ac:dyDescent="0.35">
      <c r="A118" s="17" t="str">
        <f>E28</f>
        <v>INTERNA -
Áreas com espaços livres - saguão, hall e salão</v>
      </c>
      <c r="B118" s="29">
        <f>SUM(J28:J39)</f>
        <v>0</v>
      </c>
      <c r="C118" s="21">
        <f>F28</f>
        <v>1000</v>
      </c>
      <c r="D118" s="123">
        <f t="shared" si="46"/>
        <v>0</v>
      </c>
      <c r="E118" s="305"/>
    </row>
    <row r="119" spans="1:15" x14ac:dyDescent="0.35">
      <c r="A119" s="17" t="str">
        <f>E40</f>
        <v>INTERNA -
Banheiros</v>
      </c>
      <c r="B119" s="29">
        <f>SUM(J40:J50)</f>
        <v>3587.7200000000003</v>
      </c>
      <c r="C119" s="21">
        <f>F40</f>
        <v>200</v>
      </c>
      <c r="D119" s="123">
        <f t="shared" si="46"/>
        <v>652.31272727272722</v>
      </c>
      <c r="E119" s="305"/>
    </row>
    <row r="120" spans="1:15" x14ac:dyDescent="0.35">
      <c r="C120" s="21"/>
      <c r="D120" s="123"/>
      <c r="E120" s="306"/>
    </row>
    <row r="121" spans="1:15" ht="30.75" customHeight="1" thickBot="1" x14ac:dyDescent="0.4">
      <c r="A121" s="297" t="s">
        <v>44</v>
      </c>
      <c r="B121" s="298"/>
      <c r="C121" s="298"/>
      <c r="D121" s="128">
        <f>SUM(D114:D120)</f>
        <v>3060.1127272727272</v>
      </c>
      <c r="E121" s="26">
        <f>D121/800</f>
        <v>3.825140909090909</v>
      </c>
      <c r="G121" s="12"/>
      <c r="H121" s="12"/>
    </row>
    <row r="122" spans="1:15" x14ac:dyDescent="0.35">
      <c r="A122" s="15"/>
      <c r="B122" s="15"/>
      <c r="C122" s="15"/>
      <c r="D122" s="27"/>
      <c r="E122" s="5"/>
    </row>
    <row r="123" spans="1:15" ht="15.75" customHeight="1" thickBot="1" x14ac:dyDescent="0.4">
      <c r="A123" s="15"/>
      <c r="B123" s="15"/>
      <c r="C123" s="15"/>
      <c r="D123" s="16"/>
    </row>
    <row r="124" spans="1:15" ht="15.75" customHeight="1" x14ac:dyDescent="0.35">
      <c r="A124" s="326" t="s">
        <v>45</v>
      </c>
      <c r="B124" s="327"/>
      <c r="C124" s="327"/>
      <c r="D124" s="327"/>
      <c r="E124" s="328"/>
    </row>
    <row r="125" spans="1:15" ht="72.5" x14ac:dyDescent="0.35">
      <c r="A125" s="24" t="s">
        <v>39</v>
      </c>
      <c r="B125" s="13" t="s">
        <v>46</v>
      </c>
      <c r="C125" s="13" t="s">
        <v>47</v>
      </c>
      <c r="D125" s="14" t="s">
        <v>48</v>
      </c>
      <c r="E125" s="25" t="s">
        <v>43</v>
      </c>
    </row>
    <row r="126" spans="1:15" s="4" customFormat="1" ht="43.5" x14ac:dyDescent="0.35">
      <c r="A126" s="19" t="str">
        <f>E51</f>
        <v>EXTERNA - 
Pisos pavimentados adjacentes / contíguos às edificações</v>
      </c>
      <c r="B126" s="12">
        <f>SUM(J51:J57)</f>
        <v>0</v>
      </c>
      <c r="C126" s="22">
        <f>F51</f>
        <v>1800</v>
      </c>
      <c r="D126" s="23">
        <f>((1800*B126)/C126)/22</f>
        <v>0</v>
      </c>
      <c r="E126" s="304"/>
      <c r="I126" s="3"/>
      <c r="J126"/>
      <c r="K126"/>
      <c r="L126"/>
      <c r="M126"/>
      <c r="N126"/>
      <c r="O126"/>
    </row>
    <row r="127" spans="1:15" s="4" customFormat="1" ht="43.5" x14ac:dyDescent="0.35">
      <c r="A127" s="19" t="str">
        <f>E58</f>
        <v>EXTERNA - 
Varriação de passeios e arruamentos</v>
      </c>
      <c r="B127" s="12">
        <f>SUM(J58:J63)</f>
        <v>0</v>
      </c>
      <c r="C127" s="22">
        <f>F58</f>
        <v>6000</v>
      </c>
      <c r="D127" s="23">
        <f>((1800*B127)/C127)/22</f>
        <v>0</v>
      </c>
      <c r="E127" s="305"/>
      <c r="I127" s="3"/>
      <c r="J127"/>
      <c r="K127"/>
      <c r="L127"/>
      <c r="M127"/>
      <c r="N127"/>
      <c r="O127"/>
    </row>
    <row r="128" spans="1:15" s="4" customFormat="1" ht="43.5" x14ac:dyDescent="0.35">
      <c r="A128" s="19" t="str">
        <f>E64</f>
        <v>EXTERNA - 
Pátios e áreas verdes com alta, média ou baixa frequência</v>
      </c>
      <c r="B128" s="12">
        <f>SUM(J64:J70)</f>
        <v>0</v>
      </c>
      <c r="C128" s="22">
        <f>F64</f>
        <v>1800</v>
      </c>
      <c r="D128" s="23">
        <f>((1800*B128)/C128)/22</f>
        <v>0</v>
      </c>
      <c r="E128" s="305"/>
      <c r="I128" s="3"/>
      <c r="J128"/>
      <c r="K128"/>
      <c r="L128"/>
      <c r="M128"/>
      <c r="N128"/>
      <c r="O128"/>
    </row>
    <row r="129" spans="1:15" s="4" customFormat="1" ht="58" x14ac:dyDescent="0.35">
      <c r="A129" s="19" t="str">
        <f>E71</f>
        <v>EXTERNA - 
Coleta de detritos em pátios e áreas verdes com frequência diária</v>
      </c>
      <c r="B129" s="12">
        <f>SUM(J71:J77)</f>
        <v>24726.240000000002</v>
      </c>
      <c r="C129" s="22">
        <f>F71</f>
        <v>100000</v>
      </c>
      <c r="D129" s="23">
        <f>((1800*B129)/C129)/22</f>
        <v>20.230560000000001</v>
      </c>
      <c r="E129" s="305"/>
      <c r="I129" s="3"/>
      <c r="J129"/>
      <c r="K129"/>
      <c r="L129"/>
      <c r="M129"/>
      <c r="N129"/>
      <c r="O129"/>
    </row>
    <row r="130" spans="1:15" s="4" customFormat="1" x14ac:dyDescent="0.35">
      <c r="A130" s="19"/>
      <c r="B130" s="12"/>
      <c r="C130" s="22"/>
      <c r="D130" s="23"/>
      <c r="E130" s="306"/>
      <c r="I130" s="3"/>
      <c r="J130"/>
      <c r="K130"/>
      <c r="L130"/>
      <c r="M130"/>
      <c r="N130"/>
      <c r="O130"/>
    </row>
    <row r="131" spans="1:15" s="4" customFormat="1" ht="30.75" customHeight="1" thickBot="1" x14ac:dyDescent="0.4">
      <c r="A131" s="297" t="s">
        <v>49</v>
      </c>
      <c r="B131" s="298"/>
      <c r="C131" s="298"/>
      <c r="D131" s="128">
        <f>SUM(D126:D130)</f>
        <v>20.230560000000001</v>
      </c>
      <c r="E131" s="26">
        <f>D131/1800</f>
        <v>1.12392E-2</v>
      </c>
      <c r="I131" s="3"/>
      <c r="J131"/>
      <c r="K131"/>
      <c r="L131"/>
      <c r="M131"/>
      <c r="N131"/>
      <c r="O131"/>
    </row>
    <row r="132" spans="1:15" s="4" customFormat="1" ht="15.75" customHeight="1" x14ac:dyDescent="0.35">
      <c r="A132" s="15"/>
      <c r="B132" s="15"/>
      <c r="C132" s="15"/>
      <c r="D132" s="18"/>
      <c r="I132" s="3"/>
      <c r="J132"/>
      <c r="K132"/>
      <c r="L132"/>
      <c r="M132"/>
      <c r="N132"/>
      <c r="O132"/>
    </row>
    <row r="133" spans="1:15" s="4" customFormat="1" ht="15.75" customHeight="1" thickBot="1" x14ac:dyDescent="0.4">
      <c r="A133" s="15"/>
      <c r="B133" s="15"/>
      <c r="C133" s="15"/>
      <c r="D133" s="18"/>
      <c r="I133" s="3"/>
      <c r="J133"/>
      <c r="K133"/>
      <c r="L133"/>
      <c r="M133"/>
      <c r="N133"/>
      <c r="O133"/>
    </row>
    <row r="134" spans="1:15" s="4" customFormat="1" ht="15.75" customHeight="1" x14ac:dyDescent="0.35">
      <c r="A134" s="326" t="s">
        <v>50</v>
      </c>
      <c r="B134" s="327"/>
      <c r="C134" s="327"/>
      <c r="D134" s="327"/>
      <c r="E134" s="328"/>
      <c r="I134" s="3"/>
      <c r="J134"/>
      <c r="K134"/>
      <c r="L134"/>
      <c r="M134"/>
      <c r="N134"/>
      <c r="O134"/>
    </row>
    <row r="135" spans="1:15" s="4" customFormat="1" ht="72.5" x14ac:dyDescent="0.35">
      <c r="A135" s="24" t="s">
        <v>39</v>
      </c>
      <c r="B135" s="13" t="s">
        <v>46</v>
      </c>
      <c r="C135" s="13" t="s">
        <v>47</v>
      </c>
      <c r="D135" s="14" t="s">
        <v>51</v>
      </c>
      <c r="E135" s="25" t="s">
        <v>43</v>
      </c>
      <c r="I135" s="3"/>
      <c r="J135"/>
      <c r="K135"/>
      <c r="L135"/>
      <c r="M135"/>
      <c r="N135"/>
      <c r="O135"/>
    </row>
    <row r="136" spans="1:15" s="4" customFormat="1" ht="43.5" x14ac:dyDescent="0.35">
      <c r="A136" s="20" t="str">
        <f>E78</f>
        <v>ESQUADRIAS EXTERNAS - 
Face externa COM exposição a situação de risco</v>
      </c>
      <c r="B136" s="12">
        <f>SUM(J78:J84)</f>
        <v>0</v>
      </c>
      <c r="C136" s="21">
        <f>F78</f>
        <v>130</v>
      </c>
      <c r="D136" s="23">
        <f>((300*B136)/C136)/22</f>
        <v>0</v>
      </c>
      <c r="E136" s="304"/>
      <c r="I136" s="3"/>
      <c r="J136"/>
      <c r="K136"/>
      <c r="L136"/>
      <c r="M136"/>
      <c r="N136"/>
      <c r="O136"/>
    </row>
    <row r="137" spans="1:15" s="4" customFormat="1" ht="43.5" x14ac:dyDescent="0.35">
      <c r="A137" s="20" t="str">
        <f>E85</f>
        <v>ESQUADRIAS EXTERNAS - 
Face externa SEM exposição a situação de risco</v>
      </c>
      <c r="B137" s="12">
        <f>SUM(J85:J91)</f>
        <v>0</v>
      </c>
      <c r="C137" s="21">
        <f>F85</f>
        <v>300</v>
      </c>
      <c r="D137" s="23">
        <f>((300*B137)/C137)/22</f>
        <v>0</v>
      </c>
      <c r="E137" s="305"/>
      <c r="I137" s="3"/>
      <c r="J137"/>
      <c r="K137"/>
      <c r="L137"/>
      <c r="M137"/>
      <c r="N137"/>
      <c r="O137"/>
    </row>
    <row r="138" spans="1:15" s="4" customFormat="1" ht="29" x14ac:dyDescent="0.35">
      <c r="A138" s="20" t="str">
        <f>E92</f>
        <v>ESQUADRIAS EXTERNAS - 
Face interna</v>
      </c>
      <c r="B138" s="12">
        <f>SUM(J92:J98)</f>
        <v>850</v>
      </c>
      <c r="C138" s="21">
        <f>F92</f>
        <v>300</v>
      </c>
      <c r="D138" s="23">
        <f>((300*B138)/C138)/22</f>
        <v>38.636363636363633</v>
      </c>
      <c r="E138" s="305"/>
      <c r="I138" s="3"/>
      <c r="J138"/>
      <c r="K138"/>
      <c r="L138"/>
      <c r="M138"/>
      <c r="N138"/>
      <c r="O138"/>
    </row>
    <row r="139" spans="1:15" s="4" customFormat="1" x14ac:dyDescent="0.35">
      <c r="A139" s="20"/>
      <c r="B139" s="12"/>
      <c r="C139" s="21"/>
      <c r="D139" s="23"/>
      <c r="E139" s="306"/>
      <c r="I139" s="3"/>
      <c r="J139"/>
      <c r="K139"/>
      <c r="L139"/>
      <c r="M139"/>
      <c r="N139"/>
      <c r="O139"/>
    </row>
    <row r="140" spans="1:15" s="4" customFormat="1" ht="30.75" customHeight="1" thickBot="1" x14ac:dyDescent="0.4">
      <c r="A140" s="297" t="s">
        <v>52</v>
      </c>
      <c r="B140" s="298"/>
      <c r="C140" s="298"/>
      <c r="D140" s="128">
        <f>SUM(D136:D139)</f>
        <v>38.636363636363633</v>
      </c>
      <c r="E140" s="26">
        <f>D140/300</f>
        <v>0.12878787878787878</v>
      </c>
      <c r="I140" s="3"/>
      <c r="J140"/>
      <c r="K140"/>
      <c r="L140"/>
      <c r="M140"/>
      <c r="N140"/>
      <c r="O140"/>
    </row>
    <row r="142" spans="1:15" s="4" customFormat="1" x14ac:dyDescent="0.35">
      <c r="A142"/>
      <c r="B142"/>
      <c r="C142"/>
      <c r="D142" s="2"/>
      <c r="I142" s="3"/>
      <c r="J142"/>
      <c r="K142"/>
      <c r="L142"/>
      <c r="M142"/>
      <c r="N142"/>
      <c r="O142"/>
    </row>
    <row r="143" spans="1:15" s="4" customFormat="1" x14ac:dyDescent="0.35">
      <c r="A143"/>
      <c r="B143"/>
      <c r="C143"/>
      <c r="D143" s="2"/>
      <c r="I143" s="3"/>
      <c r="J143"/>
      <c r="K143"/>
      <c r="L143"/>
      <c r="M143"/>
      <c r="N143"/>
      <c r="O143"/>
    </row>
    <row r="144" spans="1:15" s="4" customFormat="1" ht="15" thickBot="1" x14ac:dyDescent="0.4">
      <c r="A144"/>
      <c r="B144"/>
      <c r="C144"/>
      <c r="D144" s="2"/>
      <c r="I144" s="3"/>
      <c r="J144"/>
      <c r="K144"/>
      <c r="L144"/>
      <c r="M144"/>
      <c r="N144"/>
      <c r="O144"/>
    </row>
    <row r="145" spans="1:15" s="4" customFormat="1" x14ac:dyDescent="0.35">
      <c r="A145" s="337" t="s">
        <v>30</v>
      </c>
      <c r="B145" s="327"/>
      <c r="C145" s="327"/>
      <c r="D145" s="327"/>
      <c r="E145" s="328"/>
      <c r="I145" s="3"/>
      <c r="J145"/>
      <c r="K145"/>
      <c r="L145"/>
      <c r="M145"/>
      <c r="N145"/>
      <c r="O145"/>
    </row>
    <row r="146" spans="1:15" s="4" customFormat="1" ht="15" customHeight="1" thickBot="1" x14ac:dyDescent="0.4">
      <c r="A146" s="338" t="s">
        <v>122</v>
      </c>
      <c r="B146" s="339"/>
      <c r="C146" s="339"/>
      <c r="D146" s="339" t="s">
        <v>43</v>
      </c>
      <c r="E146" s="340"/>
      <c r="I146" s="3"/>
      <c r="J146"/>
      <c r="K146"/>
      <c r="L146"/>
      <c r="M146"/>
      <c r="N146"/>
      <c r="O146"/>
    </row>
    <row r="147" spans="1:15" s="4" customFormat="1" ht="15" customHeight="1" x14ac:dyDescent="0.35">
      <c r="A147" s="341">
        <f>A99</f>
        <v>0</v>
      </c>
      <c r="B147" s="342"/>
      <c r="C147" s="342"/>
      <c r="D147" s="343">
        <f>K99</f>
        <v>0</v>
      </c>
      <c r="E147" s="344"/>
      <c r="I147" s="3"/>
      <c r="J147"/>
      <c r="K147"/>
      <c r="L147"/>
      <c r="M147"/>
      <c r="N147"/>
      <c r="O147"/>
    </row>
    <row r="148" spans="1:15" s="4" customFormat="1" ht="15" customHeight="1" x14ac:dyDescent="0.35">
      <c r="A148" s="345" t="s">
        <v>31</v>
      </c>
      <c r="B148" s="346"/>
      <c r="C148" s="347"/>
      <c r="D148" s="292">
        <f t="shared" ref="D148:D150" si="47">K100</f>
        <v>1.515151515151515E-2</v>
      </c>
      <c r="E148" s="293"/>
      <c r="I148" s="3"/>
      <c r="J148"/>
      <c r="K148"/>
      <c r="L148"/>
      <c r="M148"/>
      <c r="N148"/>
      <c r="O148"/>
    </row>
    <row r="149" spans="1:15" s="4" customFormat="1" ht="15" customHeight="1" x14ac:dyDescent="0.35">
      <c r="A149" s="290"/>
      <c r="B149" s="291"/>
      <c r="C149" s="291"/>
      <c r="D149" s="292">
        <f t="shared" si="47"/>
        <v>0</v>
      </c>
      <c r="E149" s="293"/>
      <c r="I149" s="3"/>
      <c r="J149"/>
      <c r="K149"/>
      <c r="L149"/>
      <c r="M149"/>
      <c r="N149"/>
      <c r="O149"/>
    </row>
    <row r="150" spans="1:15" s="4" customFormat="1" x14ac:dyDescent="0.35">
      <c r="A150" s="290" t="str">
        <f>A102</f>
        <v xml:space="preserve">Abastecimento de água nos bebedouros, </v>
      </c>
      <c r="B150" s="291"/>
      <c r="C150" s="291"/>
      <c r="D150" s="292">
        <f t="shared" si="47"/>
        <v>3.125E-2</v>
      </c>
      <c r="E150" s="293"/>
      <c r="I150" s="3"/>
      <c r="J150"/>
      <c r="K150"/>
      <c r="L150"/>
      <c r="M150"/>
      <c r="N150"/>
      <c r="O150"/>
    </row>
    <row r="151" spans="1:15" s="4" customFormat="1" x14ac:dyDescent="0.35">
      <c r="A151" s="294"/>
      <c r="B151" s="295"/>
      <c r="C151" s="295"/>
      <c r="D151" s="295"/>
      <c r="E151" s="296"/>
      <c r="I151" s="3"/>
      <c r="J151"/>
      <c r="K151"/>
      <c r="L151"/>
      <c r="M151"/>
      <c r="N151"/>
      <c r="O151"/>
    </row>
    <row r="152" spans="1:15" s="4" customFormat="1" ht="15" thickBot="1" x14ac:dyDescent="0.4">
      <c r="A152" s="297" t="s">
        <v>123</v>
      </c>
      <c r="B152" s="298"/>
      <c r="C152" s="298"/>
      <c r="D152" s="128"/>
      <c r="E152" s="26">
        <f>SUM(K99:K103)</f>
        <v>4.6401515151515152E-2</v>
      </c>
      <c r="I152" s="3"/>
      <c r="J152"/>
      <c r="K152"/>
      <c r="L152"/>
      <c r="M152"/>
      <c r="N152"/>
      <c r="O152"/>
    </row>
    <row r="153" spans="1:15" s="4" customFormat="1" ht="14.5" customHeight="1" x14ac:dyDescent="0.35">
      <c r="A153"/>
      <c r="B153"/>
      <c r="C153"/>
      <c r="D153" s="2"/>
      <c r="I153" s="3"/>
      <c r="J153"/>
      <c r="K153"/>
      <c r="L153"/>
      <c r="M153"/>
      <c r="N153"/>
      <c r="O153"/>
    </row>
    <row r="154" spans="1:15" s="4" customFormat="1" ht="15" thickBot="1" x14ac:dyDescent="0.4">
      <c r="A154"/>
      <c r="B154"/>
      <c r="C154"/>
      <c r="D154" s="2"/>
      <c r="I154" s="3"/>
      <c r="J154"/>
      <c r="K154"/>
      <c r="L154"/>
      <c r="M154"/>
      <c r="N154"/>
      <c r="O154"/>
    </row>
    <row r="155" spans="1:15" s="4" customFormat="1" ht="15" customHeight="1" thickBot="1" x14ac:dyDescent="0.4">
      <c r="A155" s="334" t="s">
        <v>56</v>
      </c>
      <c r="B155" s="335"/>
      <c r="C155" s="335"/>
      <c r="D155" s="336"/>
      <c r="E155" s="204">
        <f>E121+E131+E140+E152</f>
        <v>4.0115695030303034</v>
      </c>
      <c r="I155" s="3"/>
      <c r="J155"/>
      <c r="K155"/>
      <c r="L155"/>
      <c r="M155"/>
      <c r="N155"/>
      <c r="O155"/>
    </row>
    <row r="158" spans="1:15" x14ac:dyDescent="0.35">
      <c r="A158" s="360" t="s">
        <v>57</v>
      </c>
      <c r="B158" s="361"/>
      <c r="C158" s="361"/>
      <c r="D158" s="361"/>
      <c r="E158" s="362"/>
    </row>
    <row r="159" spans="1:15" x14ac:dyDescent="0.35">
      <c r="A159" s="363" t="s">
        <v>58</v>
      </c>
      <c r="B159" s="364"/>
      <c r="C159" s="364"/>
      <c r="D159" s="364"/>
      <c r="E159" s="365"/>
    </row>
    <row r="160" spans="1:15" ht="58" x14ac:dyDescent="0.35">
      <c r="A160" s="363" t="s">
        <v>39</v>
      </c>
      <c r="B160" s="364"/>
      <c r="C160" s="366"/>
      <c r="D160" s="13" t="s">
        <v>47</v>
      </c>
      <c r="E160" s="252" t="s">
        <v>59</v>
      </c>
    </row>
    <row r="161" spans="1:7" x14ac:dyDescent="0.35">
      <c r="A161" s="367" t="s">
        <v>60</v>
      </c>
      <c r="B161" s="368"/>
      <c r="C161" s="369"/>
      <c r="D161" s="253">
        <v>800</v>
      </c>
      <c r="E161" s="254">
        <f>TRUNC(E155*D161,0)</f>
        <v>3209</v>
      </c>
    </row>
    <row r="162" spans="1:7" x14ac:dyDescent="0.35">
      <c r="A162" s="370"/>
      <c r="B162" s="370"/>
      <c r="C162" s="370"/>
      <c r="D162" s="370"/>
      <c r="E162" s="370"/>
    </row>
    <row r="163" spans="1:7" x14ac:dyDescent="0.35">
      <c r="A163" s="371" t="s">
        <v>61</v>
      </c>
      <c r="B163" s="371"/>
      <c r="C163" s="371"/>
      <c r="D163" s="371"/>
      <c r="E163" s="371"/>
    </row>
    <row r="164" spans="1:7" x14ac:dyDescent="0.35">
      <c r="A164" s="371" t="s">
        <v>62</v>
      </c>
      <c r="B164" s="371"/>
      <c r="C164" s="371"/>
      <c r="D164" s="371"/>
      <c r="E164" s="371"/>
    </row>
    <row r="165" spans="1:7" x14ac:dyDescent="0.35">
      <c r="A165" s="371" t="s">
        <v>63</v>
      </c>
      <c r="B165" s="371"/>
      <c r="C165" s="371"/>
      <c r="D165" s="371"/>
      <c r="E165" s="371"/>
    </row>
    <row r="166" spans="1:7" x14ac:dyDescent="0.35">
      <c r="A166" s="372"/>
      <c r="B166" s="372"/>
      <c r="C166" s="372"/>
      <c r="D166" s="372"/>
      <c r="E166" s="372"/>
    </row>
    <row r="167" spans="1:7" x14ac:dyDescent="0.35">
      <c r="A167" s="373" t="s">
        <v>57</v>
      </c>
      <c r="B167" s="374"/>
      <c r="C167" s="374"/>
      <c r="D167" s="374"/>
      <c r="E167" s="375"/>
    </row>
    <row r="168" spans="1:7" x14ac:dyDescent="0.35">
      <c r="A168" s="379" t="s">
        <v>58</v>
      </c>
      <c r="B168" s="380"/>
      <c r="C168" s="380"/>
      <c r="D168" s="380"/>
      <c r="E168" s="381"/>
    </row>
    <row r="169" spans="1:7" ht="58" x14ac:dyDescent="0.35">
      <c r="A169" s="379" t="s">
        <v>39</v>
      </c>
      <c r="B169" s="380"/>
      <c r="C169" s="324"/>
      <c r="D169" s="255" t="s">
        <v>47</v>
      </c>
      <c r="E169" s="256" t="s">
        <v>59</v>
      </c>
    </row>
    <row r="170" spans="1:7" x14ac:dyDescent="0.35">
      <c r="A170" s="382" t="s">
        <v>60</v>
      </c>
      <c r="B170" s="383"/>
      <c r="C170" s="384"/>
      <c r="D170" s="257">
        <v>800</v>
      </c>
      <c r="E170" s="258">
        <f>TRUNC(IF(E155*D161&lt;=800,D170,E161),0)</f>
        <v>3209</v>
      </c>
      <c r="F170" s="4">
        <v>60</v>
      </c>
      <c r="G170" s="12">
        <f>F170*E170</f>
        <v>192540</v>
      </c>
    </row>
    <row r="171" spans="1:7" x14ac:dyDescent="0.35">
      <c r="A171" s="370"/>
      <c r="B171" s="370"/>
      <c r="C171" s="370"/>
      <c r="D171" s="370"/>
      <c r="E171" s="370"/>
    </row>
    <row r="172" spans="1:7" x14ac:dyDescent="0.35">
      <c r="A172" s="372"/>
      <c r="B172" s="372"/>
      <c r="C172" s="372"/>
      <c r="D172" s="372"/>
      <c r="E172" s="372"/>
    </row>
    <row r="173" spans="1:7" ht="31" x14ac:dyDescent="0.35">
      <c r="A173" s="385" t="s">
        <v>64</v>
      </c>
      <c r="B173" s="386"/>
      <c r="C173" s="386"/>
      <c r="D173" s="386"/>
      <c r="E173" s="387"/>
    </row>
    <row r="174" spans="1:7" x14ac:dyDescent="0.35">
      <c r="A174" s="259"/>
      <c r="D174" s="260"/>
      <c r="E174" s="249"/>
    </row>
    <row r="175" spans="1:7" ht="43.5" x14ac:dyDescent="0.35">
      <c r="A175" s="42" t="s">
        <v>0</v>
      </c>
      <c r="B175" s="43" t="s">
        <v>65</v>
      </c>
      <c r="C175" s="261" t="s">
        <v>4</v>
      </c>
      <c r="D175" s="41" t="s">
        <v>66</v>
      </c>
      <c r="E175" s="46" t="s">
        <v>67</v>
      </c>
    </row>
    <row r="176" spans="1:7" ht="43.5" x14ac:dyDescent="0.35">
      <c r="A176" s="262" t="s">
        <v>68</v>
      </c>
      <c r="B176" s="263">
        <f>I104</f>
        <v>2516</v>
      </c>
      <c r="C176" s="264" t="s">
        <v>69</v>
      </c>
      <c r="D176" s="265">
        <v>20</v>
      </c>
      <c r="E176" s="266">
        <f>TRUNC(D176*B176,2)</f>
        <v>50320</v>
      </c>
    </row>
    <row r="177" spans="1:5" x14ac:dyDescent="0.35">
      <c r="A177" s="284" t="s">
        <v>125</v>
      </c>
      <c r="B177" s="285"/>
      <c r="C177" s="285"/>
      <c r="D177" s="285"/>
      <c r="E177" s="286"/>
    </row>
    <row r="178" spans="1:5" ht="41.5" x14ac:dyDescent="0.35">
      <c r="A178" s="267" t="s">
        <v>70</v>
      </c>
      <c r="B178" s="282">
        <f>ROUNDUP(SUM(D2)/800*2,0)</f>
        <v>7</v>
      </c>
      <c r="C178" s="248" t="s">
        <v>71</v>
      </c>
      <c r="D178" s="216">
        <v>60</v>
      </c>
      <c r="E178" s="268">
        <f>D178*B178</f>
        <v>420</v>
      </c>
    </row>
    <row r="179" spans="1:5" x14ac:dyDescent="0.35">
      <c r="A179" s="287" t="s">
        <v>72</v>
      </c>
      <c r="B179" s="288"/>
      <c r="C179" s="288"/>
      <c r="D179" s="288"/>
      <c r="E179" s="289"/>
    </row>
    <row r="180" spans="1:5" x14ac:dyDescent="0.35">
      <c r="A180" s="287"/>
      <c r="B180" s="288"/>
      <c r="C180" s="288"/>
      <c r="D180" s="288"/>
      <c r="E180" s="289"/>
    </row>
    <row r="181" spans="1:5" ht="43.5" x14ac:dyDescent="0.35">
      <c r="A181" s="269" t="s">
        <v>73</v>
      </c>
      <c r="B181" s="281">
        <f>ROUNDUP(SUM(D71)/800*1,0)</f>
        <v>2</v>
      </c>
      <c r="C181" s="270" t="s">
        <v>71</v>
      </c>
      <c r="D181" s="271">
        <v>60</v>
      </c>
      <c r="E181" s="272">
        <f>D181*B181</f>
        <v>120</v>
      </c>
    </row>
    <row r="182" spans="1:5" ht="15" thickBot="1" x14ac:dyDescent="0.4">
      <c r="A182" s="376" t="s">
        <v>74</v>
      </c>
      <c r="B182" s="377"/>
      <c r="C182" s="377"/>
      <c r="D182" s="377"/>
      <c r="E182" s="378"/>
    </row>
    <row r="183" spans="1:5" ht="29" x14ac:dyDescent="0.35">
      <c r="A183" s="262" t="s">
        <v>127</v>
      </c>
      <c r="B183" s="263">
        <v>425</v>
      </c>
      <c r="C183" s="264" t="s">
        <v>69</v>
      </c>
      <c r="D183" s="265">
        <v>20</v>
      </c>
      <c r="E183" s="266">
        <f>TRUNC(D183*B183,2)</f>
        <v>8500</v>
      </c>
    </row>
    <row r="184" spans="1:5" x14ac:dyDescent="0.35">
      <c r="A184" s="284" t="s">
        <v>126</v>
      </c>
      <c r="B184" s="285"/>
      <c r="C184" s="285"/>
      <c r="D184" s="285"/>
      <c r="E184" s="286"/>
    </row>
    <row r="185" spans="1:5" ht="27" x14ac:dyDescent="0.35">
      <c r="A185" s="267" t="s">
        <v>128</v>
      </c>
      <c r="B185" s="282">
        <v>100</v>
      </c>
      <c r="C185" s="248" t="s">
        <v>129</v>
      </c>
      <c r="D185" s="216">
        <v>20</v>
      </c>
      <c r="E185" s="268">
        <f>D185*B185</f>
        <v>2000</v>
      </c>
    </row>
    <row r="186" spans="1:5" x14ac:dyDescent="0.35">
      <c r="A186" s="287" t="s">
        <v>130</v>
      </c>
      <c r="B186" s="288"/>
      <c r="C186" s="288"/>
      <c r="D186" s="288"/>
      <c r="E186" s="289"/>
    </row>
  </sheetData>
  <mergeCells count="64">
    <mergeCell ref="A169:C169"/>
    <mergeCell ref="A170:C170"/>
    <mergeCell ref="A171:E172"/>
    <mergeCell ref="A173:E173"/>
    <mergeCell ref="A177:E177"/>
    <mergeCell ref="E99:E103"/>
    <mergeCell ref="A158:E158"/>
    <mergeCell ref="A159:E159"/>
    <mergeCell ref="A160:C160"/>
    <mergeCell ref="A161:C161"/>
    <mergeCell ref="A131:C131"/>
    <mergeCell ref="A134:E134"/>
    <mergeCell ref="A104:C104"/>
    <mergeCell ref="A105:I105"/>
    <mergeCell ref="A106:J106"/>
    <mergeCell ref="A110:E110"/>
    <mergeCell ref="E92:E98"/>
    <mergeCell ref="A140:C140"/>
    <mergeCell ref="A155:D155"/>
    <mergeCell ref="E126:E130"/>
    <mergeCell ref="E136:E139"/>
    <mergeCell ref="A145:E145"/>
    <mergeCell ref="A146:C146"/>
    <mergeCell ref="D146:E146"/>
    <mergeCell ref="A147:C147"/>
    <mergeCell ref="D147:E147"/>
    <mergeCell ref="A148:C148"/>
    <mergeCell ref="D148:E148"/>
    <mergeCell ref="A149:C149"/>
    <mergeCell ref="D149:E149"/>
    <mergeCell ref="A121:C121"/>
    <mergeCell ref="A124:E124"/>
    <mergeCell ref="E104:G104"/>
    <mergeCell ref="E2:E9"/>
    <mergeCell ref="E114:E120"/>
    <mergeCell ref="A109:E109"/>
    <mergeCell ref="E51:E57"/>
    <mergeCell ref="E58:E63"/>
    <mergeCell ref="E64:E70"/>
    <mergeCell ref="E71:E77"/>
    <mergeCell ref="E78:E84"/>
    <mergeCell ref="E85:E91"/>
    <mergeCell ref="A112:E112"/>
    <mergeCell ref="E16:E21"/>
    <mergeCell ref="E22:E27"/>
    <mergeCell ref="E10:E15"/>
    <mergeCell ref="E28:E39"/>
    <mergeCell ref="E40:E50"/>
    <mergeCell ref="A184:E184"/>
    <mergeCell ref="A186:E186"/>
    <mergeCell ref="A150:C150"/>
    <mergeCell ref="D150:E150"/>
    <mergeCell ref="A151:E151"/>
    <mergeCell ref="A152:C152"/>
    <mergeCell ref="A162:E162"/>
    <mergeCell ref="A163:E163"/>
    <mergeCell ref="A164:E164"/>
    <mergeCell ref="A165:E165"/>
    <mergeCell ref="A166:E166"/>
    <mergeCell ref="A167:E167"/>
    <mergeCell ref="A179:E179"/>
    <mergeCell ref="A180:E180"/>
    <mergeCell ref="A182:E182"/>
    <mergeCell ref="A168:E168"/>
  </mergeCells>
  <pageMargins left="0.31496062992125984" right="0.31496062992125984" top="0.74803149606299213" bottom="0.74803149606299213" header="0.31496062992125984" footer="0.31496062992125984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Parâmetros!$A$1:$A$9</xm:f>
          </x14:formula1>
          <xm:sqref>G2:G98</xm:sqref>
        </x14:dataValidation>
        <x14:dataValidation type="list" allowBlank="1" showInputMessage="1" showErrorMessage="1" xr:uid="{00000000-0002-0000-0000-000001000000}">
          <x14:formula1>
            <xm:f>Parâmetros!$A$15:$A$20</xm:f>
          </x14:formula1>
          <xm:sqref>H2:H98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O160"/>
  <sheetViews>
    <sheetView workbookViewId="0">
      <pane ySplit="1" topLeftCell="A2" activePane="bottomLeft" state="frozen"/>
      <selection pane="bottomLeft" activeCell="D31" sqref="D31"/>
    </sheetView>
  </sheetViews>
  <sheetFormatPr defaultRowHeight="14.5" x14ac:dyDescent="0.35"/>
  <cols>
    <col min="1" max="1" width="28.81640625" customWidth="1"/>
    <col min="2" max="2" width="10.7265625" customWidth="1"/>
    <col min="3" max="3" width="14.81640625" customWidth="1"/>
    <col min="4" max="4" width="13.453125" style="2" customWidth="1"/>
    <col min="5" max="5" width="15.1796875" style="4" customWidth="1"/>
    <col min="6" max="6" width="14.453125" style="4" customWidth="1"/>
    <col min="7" max="7" width="13.26953125" style="4" customWidth="1"/>
    <col min="8" max="8" width="11.453125" style="4" customWidth="1"/>
    <col min="9" max="9" width="11.54296875" style="3" customWidth="1"/>
    <col min="10" max="10" width="18.81640625" customWidth="1"/>
    <col min="11" max="11" width="10.1796875" customWidth="1"/>
  </cols>
  <sheetData>
    <row r="1" spans="1:13" s="1" customFormat="1" ht="64.5" customHeight="1" thickBot="1" x14ac:dyDescent="0.4">
      <c r="A1" s="42" t="s">
        <v>0</v>
      </c>
      <c r="B1" s="43" t="s">
        <v>1</v>
      </c>
      <c r="C1" s="41" t="s">
        <v>2</v>
      </c>
      <c r="D1" s="44" t="s">
        <v>3</v>
      </c>
      <c r="E1" s="45" t="s">
        <v>4</v>
      </c>
      <c r="F1" s="43" t="s">
        <v>5</v>
      </c>
      <c r="G1" s="41" t="s">
        <v>6</v>
      </c>
      <c r="H1" s="41" t="s">
        <v>7</v>
      </c>
      <c r="I1" s="41" t="s">
        <v>8</v>
      </c>
      <c r="J1" s="46" t="s">
        <v>9</v>
      </c>
      <c r="K1" s="47" t="s">
        <v>10</v>
      </c>
    </row>
    <row r="2" spans="1:13" ht="15" customHeight="1" x14ac:dyDescent="0.35">
      <c r="A2" s="32"/>
      <c r="B2" s="33"/>
      <c r="C2" s="129"/>
      <c r="D2" s="30">
        <f>B2*C2</f>
        <v>0</v>
      </c>
      <c r="E2" s="301" t="s">
        <v>12</v>
      </c>
      <c r="F2" s="34">
        <v>800</v>
      </c>
      <c r="G2" s="34"/>
      <c r="H2" s="49"/>
      <c r="I2" s="154">
        <v>44</v>
      </c>
      <c r="J2" s="176">
        <f>D2*I2</f>
        <v>0</v>
      </c>
      <c r="K2" s="179">
        <f>J2/F2/22</f>
        <v>0</v>
      </c>
      <c r="M2" s="29"/>
    </row>
    <row r="3" spans="1:13" x14ac:dyDescent="0.35">
      <c r="A3" s="35"/>
      <c r="B3" s="36"/>
      <c r="C3" s="130"/>
      <c r="D3" s="6">
        <f>B3*C3</f>
        <v>0</v>
      </c>
      <c r="E3" s="302"/>
      <c r="F3" s="37">
        <v>800</v>
      </c>
      <c r="G3" s="37"/>
      <c r="H3" s="48"/>
      <c r="I3" s="155">
        <v>8</v>
      </c>
      <c r="J3" s="11">
        <f t="shared" ref="J3:J5" si="0">D3*I3</f>
        <v>0</v>
      </c>
      <c r="K3" s="180">
        <f t="shared" ref="K3:K21" si="1">J3/F3/22</f>
        <v>0</v>
      </c>
    </row>
    <row r="4" spans="1:13" x14ac:dyDescent="0.35">
      <c r="A4" s="35"/>
      <c r="B4" s="36"/>
      <c r="C4" s="130"/>
      <c r="D4" s="6">
        <f t="shared" ref="D4:D7" si="2">B4*C4</f>
        <v>0</v>
      </c>
      <c r="E4" s="302"/>
      <c r="F4" s="37">
        <v>800</v>
      </c>
      <c r="G4" s="37"/>
      <c r="H4" s="48"/>
      <c r="I4" s="155">
        <v>22</v>
      </c>
      <c r="J4" s="11">
        <f t="shared" si="0"/>
        <v>0</v>
      </c>
      <c r="K4" s="180">
        <f t="shared" si="1"/>
        <v>0</v>
      </c>
    </row>
    <row r="5" spans="1:13" x14ac:dyDescent="0.35">
      <c r="A5" s="35"/>
      <c r="B5" s="36"/>
      <c r="C5" s="130"/>
      <c r="D5" s="6">
        <f t="shared" si="2"/>
        <v>0</v>
      </c>
      <c r="E5" s="302"/>
      <c r="F5" s="37">
        <v>800</v>
      </c>
      <c r="G5" s="37"/>
      <c r="H5" s="48"/>
      <c r="I5" s="155">
        <v>2</v>
      </c>
      <c r="J5" s="11">
        <f t="shared" si="0"/>
        <v>0</v>
      </c>
      <c r="K5" s="180">
        <f t="shared" si="1"/>
        <v>0</v>
      </c>
    </row>
    <row r="6" spans="1:13" x14ac:dyDescent="0.35">
      <c r="A6" s="35"/>
      <c r="B6" s="36"/>
      <c r="C6" s="130"/>
      <c r="D6" s="6">
        <f t="shared" si="2"/>
        <v>0</v>
      </c>
      <c r="E6" s="302"/>
      <c r="F6" s="37">
        <v>800</v>
      </c>
      <c r="G6" s="37"/>
      <c r="H6" s="48"/>
      <c r="I6" s="155">
        <v>1</v>
      </c>
      <c r="J6" s="11">
        <f>D6*I6</f>
        <v>0</v>
      </c>
      <c r="K6" s="180">
        <f t="shared" si="1"/>
        <v>0</v>
      </c>
    </row>
    <row r="7" spans="1:13" x14ac:dyDescent="0.35">
      <c r="A7" s="35"/>
      <c r="B7" s="36"/>
      <c r="C7" s="130"/>
      <c r="D7" s="6">
        <f t="shared" si="2"/>
        <v>0</v>
      </c>
      <c r="E7" s="302"/>
      <c r="F7" s="37">
        <v>800</v>
      </c>
      <c r="G7" s="37"/>
      <c r="H7" s="48"/>
      <c r="I7" s="155">
        <v>4</v>
      </c>
      <c r="J7" s="11">
        <f>D7*I7</f>
        <v>0</v>
      </c>
      <c r="K7" s="180">
        <f t="shared" si="1"/>
        <v>0</v>
      </c>
    </row>
    <row r="8" spans="1:13" x14ac:dyDescent="0.35">
      <c r="A8" s="35"/>
      <c r="B8" s="36"/>
      <c r="C8" s="130"/>
      <c r="D8" s="7">
        <f>B8*C8</f>
        <v>0</v>
      </c>
      <c r="E8" s="302"/>
      <c r="F8" s="37">
        <v>800</v>
      </c>
      <c r="G8" s="37"/>
      <c r="H8" s="37"/>
      <c r="I8" s="155">
        <v>4</v>
      </c>
      <c r="J8" s="11">
        <f>D8*I8</f>
        <v>0</v>
      </c>
      <c r="K8" s="180">
        <f>J8/F8/22</f>
        <v>0</v>
      </c>
    </row>
    <row r="9" spans="1:13" x14ac:dyDescent="0.35">
      <c r="A9" s="35"/>
      <c r="B9" s="36"/>
      <c r="C9" s="130"/>
      <c r="D9" s="7">
        <f t="shared" ref="D9:D21" si="3">B9*C9</f>
        <v>0</v>
      </c>
      <c r="E9" s="302"/>
      <c r="F9" s="37">
        <v>800</v>
      </c>
      <c r="G9" s="37"/>
      <c r="H9" s="37"/>
      <c r="I9" s="155"/>
      <c r="J9" s="11">
        <f t="shared" ref="J9:J21" si="4">D9*I9</f>
        <v>0</v>
      </c>
      <c r="K9" s="180">
        <f t="shared" si="1"/>
        <v>0</v>
      </c>
    </row>
    <row r="10" spans="1:13" x14ac:dyDescent="0.35">
      <c r="A10" s="35"/>
      <c r="B10" s="36"/>
      <c r="C10" s="130"/>
      <c r="D10" s="7">
        <f t="shared" si="3"/>
        <v>0</v>
      </c>
      <c r="E10" s="302"/>
      <c r="F10" s="37">
        <v>800</v>
      </c>
      <c r="G10" s="37"/>
      <c r="H10" s="37"/>
      <c r="I10" s="155"/>
      <c r="J10" s="11">
        <f t="shared" si="4"/>
        <v>0</v>
      </c>
      <c r="K10" s="180">
        <f t="shared" si="1"/>
        <v>0</v>
      </c>
    </row>
    <row r="11" spans="1:13" x14ac:dyDescent="0.35">
      <c r="A11" s="35"/>
      <c r="B11" s="36"/>
      <c r="C11" s="130"/>
      <c r="D11" s="7">
        <f t="shared" si="3"/>
        <v>0</v>
      </c>
      <c r="E11" s="302"/>
      <c r="F11" s="37">
        <v>800</v>
      </c>
      <c r="G11" s="37"/>
      <c r="H11" s="37"/>
      <c r="I11" s="155"/>
      <c r="J11" s="11">
        <f t="shared" si="4"/>
        <v>0</v>
      </c>
      <c r="K11" s="180">
        <f t="shared" si="1"/>
        <v>0</v>
      </c>
    </row>
    <row r="12" spans="1:13" x14ac:dyDescent="0.35">
      <c r="A12" s="35"/>
      <c r="B12" s="36"/>
      <c r="C12" s="130"/>
      <c r="D12" s="7">
        <f t="shared" si="3"/>
        <v>0</v>
      </c>
      <c r="E12" s="302"/>
      <c r="F12" s="37">
        <v>800</v>
      </c>
      <c r="G12" s="37"/>
      <c r="H12" s="37"/>
      <c r="I12" s="155"/>
      <c r="J12" s="11">
        <f t="shared" si="4"/>
        <v>0</v>
      </c>
      <c r="K12" s="180">
        <f t="shared" si="1"/>
        <v>0</v>
      </c>
    </row>
    <row r="13" spans="1:13" x14ac:dyDescent="0.35">
      <c r="A13" s="35"/>
      <c r="B13" s="36"/>
      <c r="C13" s="130"/>
      <c r="D13" s="7">
        <f t="shared" si="3"/>
        <v>0</v>
      </c>
      <c r="E13" s="302"/>
      <c r="F13" s="37">
        <v>800</v>
      </c>
      <c r="G13" s="37"/>
      <c r="H13" s="37"/>
      <c r="I13" s="155"/>
      <c r="J13" s="11">
        <f t="shared" si="4"/>
        <v>0</v>
      </c>
      <c r="K13" s="180">
        <f t="shared" si="1"/>
        <v>0</v>
      </c>
    </row>
    <row r="14" spans="1:13" x14ac:dyDescent="0.35">
      <c r="A14" s="35"/>
      <c r="B14" s="36"/>
      <c r="C14" s="130"/>
      <c r="D14" s="7">
        <f t="shared" si="3"/>
        <v>0</v>
      </c>
      <c r="E14" s="302"/>
      <c r="F14" s="37">
        <v>800</v>
      </c>
      <c r="G14" s="37"/>
      <c r="H14" s="37"/>
      <c r="I14" s="155"/>
      <c r="J14" s="11">
        <f t="shared" si="4"/>
        <v>0</v>
      </c>
      <c r="K14" s="180">
        <f t="shared" si="1"/>
        <v>0</v>
      </c>
    </row>
    <row r="15" spans="1:13" x14ac:dyDescent="0.35">
      <c r="A15" s="35"/>
      <c r="B15" s="36"/>
      <c r="C15" s="130"/>
      <c r="D15" s="7">
        <f t="shared" si="3"/>
        <v>0</v>
      </c>
      <c r="E15" s="302"/>
      <c r="F15" s="37">
        <v>800</v>
      </c>
      <c r="G15" s="37"/>
      <c r="H15" s="37"/>
      <c r="I15" s="155"/>
      <c r="J15" s="11">
        <f t="shared" si="4"/>
        <v>0</v>
      </c>
      <c r="K15" s="180">
        <f t="shared" si="1"/>
        <v>0</v>
      </c>
    </row>
    <row r="16" spans="1:13" x14ac:dyDescent="0.35">
      <c r="A16" s="35"/>
      <c r="B16" s="36"/>
      <c r="C16" s="130"/>
      <c r="D16" s="7">
        <f t="shared" si="3"/>
        <v>0</v>
      </c>
      <c r="E16" s="302"/>
      <c r="F16" s="37">
        <v>800</v>
      </c>
      <c r="G16" s="37"/>
      <c r="H16" s="37"/>
      <c r="I16" s="155"/>
      <c r="J16" s="11">
        <f t="shared" si="4"/>
        <v>0</v>
      </c>
      <c r="K16" s="180">
        <f t="shared" si="1"/>
        <v>0</v>
      </c>
    </row>
    <row r="17" spans="1:13" x14ac:dyDescent="0.35">
      <c r="A17" s="35"/>
      <c r="B17" s="36">
        <v>2</v>
      </c>
      <c r="C17" s="130">
        <v>2</v>
      </c>
      <c r="D17" s="7">
        <f t="shared" si="3"/>
        <v>4</v>
      </c>
      <c r="E17" s="302"/>
      <c r="F17" s="37">
        <v>800</v>
      </c>
      <c r="G17" s="37"/>
      <c r="H17" s="37"/>
      <c r="I17" s="155"/>
      <c r="J17" s="11">
        <f t="shared" si="4"/>
        <v>0</v>
      </c>
      <c r="K17" s="180">
        <f t="shared" si="1"/>
        <v>0</v>
      </c>
    </row>
    <row r="18" spans="1:13" x14ac:dyDescent="0.35">
      <c r="A18" s="35"/>
      <c r="B18" s="36"/>
      <c r="C18" s="130"/>
      <c r="D18" s="7">
        <f t="shared" si="3"/>
        <v>0</v>
      </c>
      <c r="E18" s="302"/>
      <c r="F18" s="37">
        <v>800</v>
      </c>
      <c r="G18" s="37"/>
      <c r="H18" s="37"/>
      <c r="I18" s="155"/>
      <c r="J18" s="11">
        <f t="shared" si="4"/>
        <v>0</v>
      </c>
      <c r="K18" s="180">
        <f t="shared" si="1"/>
        <v>0</v>
      </c>
    </row>
    <row r="19" spans="1:13" x14ac:dyDescent="0.35">
      <c r="A19" s="35"/>
      <c r="B19" s="36"/>
      <c r="C19" s="130"/>
      <c r="D19" s="7">
        <f t="shared" si="3"/>
        <v>0</v>
      </c>
      <c r="E19" s="302"/>
      <c r="F19" s="37">
        <v>800</v>
      </c>
      <c r="G19" s="37"/>
      <c r="H19" s="37"/>
      <c r="I19" s="155"/>
      <c r="J19" s="11">
        <f t="shared" si="4"/>
        <v>0</v>
      </c>
      <c r="K19" s="180">
        <f t="shared" si="1"/>
        <v>0</v>
      </c>
    </row>
    <row r="20" spans="1:13" x14ac:dyDescent="0.35">
      <c r="A20" s="35"/>
      <c r="B20" s="36"/>
      <c r="C20" s="130"/>
      <c r="D20" s="7">
        <f t="shared" si="3"/>
        <v>0</v>
      </c>
      <c r="E20" s="302"/>
      <c r="F20" s="37">
        <v>800</v>
      </c>
      <c r="G20" s="37"/>
      <c r="H20" s="37"/>
      <c r="I20" s="155"/>
      <c r="J20" s="11">
        <f t="shared" si="4"/>
        <v>0</v>
      </c>
      <c r="K20" s="180">
        <f t="shared" si="1"/>
        <v>0</v>
      </c>
    </row>
    <row r="21" spans="1:13" ht="15" thickBot="1" x14ac:dyDescent="0.4">
      <c r="A21" s="38"/>
      <c r="B21" s="39"/>
      <c r="C21" s="131"/>
      <c r="D21" s="151">
        <f t="shared" si="3"/>
        <v>0</v>
      </c>
      <c r="E21" s="303"/>
      <c r="F21" s="40">
        <v>800</v>
      </c>
      <c r="G21" s="40"/>
      <c r="H21" s="40"/>
      <c r="I21" s="156"/>
      <c r="J21" s="177">
        <f t="shared" si="4"/>
        <v>0</v>
      </c>
      <c r="K21" s="181">
        <f t="shared" si="1"/>
        <v>0</v>
      </c>
    </row>
    <row r="22" spans="1:13" x14ac:dyDescent="0.35">
      <c r="A22" s="124"/>
      <c r="B22" s="125"/>
      <c r="C22" s="132"/>
      <c r="D22" s="8">
        <f>B22*C22</f>
        <v>0</v>
      </c>
      <c r="E22" s="329" t="s">
        <v>14</v>
      </c>
      <c r="F22" s="126">
        <v>360</v>
      </c>
      <c r="G22" s="126"/>
      <c r="H22" s="127"/>
      <c r="I22" s="157"/>
      <c r="J22" s="28">
        <f>D22*I22</f>
        <v>0</v>
      </c>
      <c r="K22" s="182">
        <f>J22/F22/22</f>
        <v>0</v>
      </c>
      <c r="M22" s="29"/>
    </row>
    <row r="23" spans="1:13" x14ac:dyDescent="0.35">
      <c r="A23" s="55"/>
      <c r="B23" s="56"/>
      <c r="C23" s="133"/>
      <c r="D23" s="6">
        <f>B23*C23</f>
        <v>0</v>
      </c>
      <c r="E23" s="315"/>
      <c r="F23" s="57">
        <v>360</v>
      </c>
      <c r="G23" s="57"/>
      <c r="H23" s="58"/>
      <c r="I23" s="158"/>
      <c r="J23" s="11">
        <f t="shared" ref="J23:J25" si="5">D23*I23</f>
        <v>0</v>
      </c>
      <c r="K23" s="183">
        <f t="shared" ref="K23:K27" si="6">J23/F23/22</f>
        <v>0</v>
      </c>
    </row>
    <row r="24" spans="1:13" x14ac:dyDescent="0.35">
      <c r="A24" s="55"/>
      <c r="B24" s="56"/>
      <c r="C24" s="133"/>
      <c r="D24" s="6">
        <f t="shared" ref="D24:D27" si="7">B24*C24</f>
        <v>0</v>
      </c>
      <c r="E24" s="315"/>
      <c r="F24" s="57">
        <v>360</v>
      </c>
      <c r="G24" s="57"/>
      <c r="H24" s="58"/>
      <c r="I24" s="158"/>
      <c r="J24" s="11">
        <f t="shared" si="5"/>
        <v>0</v>
      </c>
      <c r="K24" s="183">
        <f t="shared" si="6"/>
        <v>0</v>
      </c>
    </row>
    <row r="25" spans="1:13" x14ac:dyDescent="0.35">
      <c r="A25" s="55"/>
      <c r="B25" s="56"/>
      <c r="C25" s="133"/>
      <c r="D25" s="6">
        <f t="shared" si="7"/>
        <v>0</v>
      </c>
      <c r="E25" s="315"/>
      <c r="F25" s="57">
        <v>360</v>
      </c>
      <c r="G25" s="57"/>
      <c r="H25" s="58"/>
      <c r="I25" s="158"/>
      <c r="J25" s="11">
        <f t="shared" si="5"/>
        <v>0</v>
      </c>
      <c r="K25" s="183">
        <f t="shared" si="6"/>
        <v>0</v>
      </c>
    </row>
    <row r="26" spans="1:13" x14ac:dyDescent="0.35">
      <c r="A26" s="55"/>
      <c r="B26" s="56"/>
      <c r="C26" s="133"/>
      <c r="D26" s="6">
        <f t="shared" si="7"/>
        <v>0</v>
      </c>
      <c r="E26" s="315"/>
      <c r="F26" s="57">
        <v>360</v>
      </c>
      <c r="G26" s="57"/>
      <c r="H26" s="58"/>
      <c r="I26" s="158"/>
      <c r="J26" s="11">
        <f>D26*I26</f>
        <v>0</v>
      </c>
      <c r="K26" s="183">
        <f t="shared" si="6"/>
        <v>0</v>
      </c>
    </row>
    <row r="27" spans="1:13" ht="15" thickBot="1" x14ac:dyDescent="0.4">
      <c r="A27" s="59"/>
      <c r="B27" s="60"/>
      <c r="C27" s="134"/>
      <c r="D27" s="31">
        <f t="shared" si="7"/>
        <v>0</v>
      </c>
      <c r="E27" s="316"/>
      <c r="F27" s="61">
        <v>360</v>
      </c>
      <c r="G27" s="61"/>
      <c r="H27" s="62"/>
      <c r="I27" s="159"/>
      <c r="J27" s="177">
        <f>D27*I27</f>
        <v>0</v>
      </c>
      <c r="K27" s="184">
        <f t="shared" si="6"/>
        <v>0</v>
      </c>
    </row>
    <row r="28" spans="1:13" x14ac:dyDescent="0.35">
      <c r="A28" s="87" t="s">
        <v>75</v>
      </c>
      <c r="B28" s="88">
        <v>7</v>
      </c>
      <c r="C28" s="135">
        <v>5</v>
      </c>
      <c r="D28" s="152">
        <f>B28*C28</f>
        <v>35</v>
      </c>
      <c r="E28" s="317" t="s">
        <v>15</v>
      </c>
      <c r="F28" s="89">
        <v>1500</v>
      </c>
      <c r="G28" s="89" t="s">
        <v>76</v>
      </c>
      <c r="H28" s="89">
        <v>1</v>
      </c>
      <c r="I28" s="205">
        <f>1/3</f>
        <v>0.33333333333333331</v>
      </c>
      <c r="J28" s="176">
        <f>D28*I28</f>
        <v>11.666666666666666</v>
      </c>
      <c r="K28" s="185">
        <f>J28/F28/22</f>
        <v>3.5353535353535354E-4</v>
      </c>
    </row>
    <row r="29" spans="1:13" x14ac:dyDescent="0.35">
      <c r="A29" s="63" t="s">
        <v>77</v>
      </c>
      <c r="B29" s="64">
        <v>3</v>
      </c>
      <c r="C29" s="136">
        <v>6</v>
      </c>
      <c r="D29" s="7">
        <f t="shared" ref="D29:D33" si="8">B29*C29</f>
        <v>18</v>
      </c>
      <c r="E29" s="318"/>
      <c r="F29" s="65">
        <v>1500</v>
      </c>
      <c r="G29" s="65" t="s">
        <v>78</v>
      </c>
      <c r="H29" s="65">
        <v>1</v>
      </c>
      <c r="I29" s="206">
        <f>1/2</f>
        <v>0.5</v>
      </c>
      <c r="J29" s="11">
        <f>D29*I29</f>
        <v>9</v>
      </c>
      <c r="K29" s="186">
        <f t="shared" ref="K29:K33" si="9">J29/F29/22</f>
        <v>2.7272727272727274E-4</v>
      </c>
    </row>
    <row r="30" spans="1:13" x14ac:dyDescent="0.35">
      <c r="A30" s="63" t="s">
        <v>79</v>
      </c>
      <c r="B30" s="64">
        <v>10</v>
      </c>
      <c r="C30" s="136">
        <v>5</v>
      </c>
      <c r="D30" s="7">
        <f t="shared" si="8"/>
        <v>50</v>
      </c>
      <c r="E30" s="318"/>
      <c r="F30" s="65">
        <v>1500</v>
      </c>
      <c r="G30" s="65" t="s">
        <v>29</v>
      </c>
      <c r="H30" s="65">
        <v>1</v>
      </c>
      <c r="I30" s="206">
        <f>1/6</f>
        <v>0.16666666666666666</v>
      </c>
      <c r="J30" s="11">
        <f t="shared" ref="J30:J33" si="10">D30*I30</f>
        <v>8.3333333333333321</v>
      </c>
      <c r="K30" s="186">
        <f t="shared" si="9"/>
        <v>2.5252525252525247E-4</v>
      </c>
    </row>
    <row r="31" spans="1:13" x14ac:dyDescent="0.35">
      <c r="A31" s="63"/>
      <c r="B31" s="64"/>
      <c r="C31" s="136"/>
      <c r="D31" s="7">
        <f t="shared" si="8"/>
        <v>0</v>
      </c>
      <c r="E31" s="318"/>
      <c r="F31" s="65">
        <v>1500</v>
      </c>
      <c r="G31" s="65"/>
      <c r="H31" s="65"/>
      <c r="I31" s="161"/>
      <c r="J31" s="11">
        <f t="shared" si="10"/>
        <v>0</v>
      </c>
      <c r="K31" s="186">
        <f t="shared" si="9"/>
        <v>0</v>
      </c>
    </row>
    <row r="32" spans="1:13" x14ac:dyDescent="0.35">
      <c r="A32" s="63"/>
      <c r="B32" s="64"/>
      <c r="C32" s="136"/>
      <c r="D32" s="7">
        <f t="shared" si="8"/>
        <v>0</v>
      </c>
      <c r="E32" s="318"/>
      <c r="F32" s="65">
        <v>1500</v>
      </c>
      <c r="G32" s="65"/>
      <c r="H32" s="65"/>
      <c r="I32" s="161"/>
      <c r="J32" s="11">
        <f t="shared" si="10"/>
        <v>0</v>
      </c>
      <c r="K32" s="186">
        <f t="shared" si="9"/>
        <v>0</v>
      </c>
    </row>
    <row r="33" spans="1:11" ht="15" thickBot="1" x14ac:dyDescent="0.4">
      <c r="A33" s="66"/>
      <c r="B33" s="67"/>
      <c r="C33" s="137"/>
      <c r="D33" s="151">
        <f t="shared" si="8"/>
        <v>0</v>
      </c>
      <c r="E33" s="319"/>
      <c r="F33" s="68">
        <v>1500</v>
      </c>
      <c r="G33" s="68"/>
      <c r="H33" s="68"/>
      <c r="I33" s="162"/>
      <c r="J33" s="177">
        <f t="shared" si="10"/>
        <v>0</v>
      </c>
      <c r="K33" s="187">
        <f t="shared" si="9"/>
        <v>0</v>
      </c>
    </row>
    <row r="34" spans="1:11" x14ac:dyDescent="0.35">
      <c r="A34" s="90"/>
      <c r="B34" s="91"/>
      <c r="C34" s="138"/>
      <c r="D34" s="152">
        <f>B34*C34</f>
        <v>0</v>
      </c>
      <c r="E34" s="320" t="s">
        <v>16</v>
      </c>
      <c r="F34" s="92">
        <v>1200</v>
      </c>
      <c r="G34" s="92"/>
      <c r="H34" s="92"/>
      <c r="I34" s="163"/>
      <c r="J34" s="176">
        <f>D34*I34</f>
        <v>0</v>
      </c>
      <c r="K34" s="188">
        <f>J34/F34/22</f>
        <v>0</v>
      </c>
    </row>
    <row r="35" spans="1:11" x14ac:dyDescent="0.35">
      <c r="A35" s="69"/>
      <c r="B35" s="70"/>
      <c r="C35" s="139"/>
      <c r="D35" s="7">
        <f t="shared" ref="D35:D39" si="11">B35*C35</f>
        <v>0</v>
      </c>
      <c r="E35" s="321"/>
      <c r="F35" s="71">
        <v>1200</v>
      </c>
      <c r="G35" s="71"/>
      <c r="H35" s="71"/>
      <c r="I35" s="164"/>
      <c r="J35" s="11">
        <f t="shared" ref="J35:J39" si="12">D35*I35</f>
        <v>0</v>
      </c>
      <c r="K35" s="189">
        <f t="shared" ref="K35:K39" si="13">J35/F35/22</f>
        <v>0</v>
      </c>
    </row>
    <row r="36" spans="1:11" x14ac:dyDescent="0.35">
      <c r="A36" s="69"/>
      <c r="B36" s="70"/>
      <c r="C36" s="139"/>
      <c r="D36" s="7">
        <f t="shared" si="11"/>
        <v>0</v>
      </c>
      <c r="E36" s="321"/>
      <c r="F36" s="71">
        <v>1200</v>
      </c>
      <c r="G36" s="71"/>
      <c r="H36" s="71"/>
      <c r="I36" s="164"/>
      <c r="J36" s="11">
        <f t="shared" si="12"/>
        <v>0</v>
      </c>
      <c r="K36" s="189">
        <f t="shared" si="13"/>
        <v>0</v>
      </c>
    </row>
    <row r="37" spans="1:11" x14ac:dyDescent="0.35">
      <c r="A37" s="69"/>
      <c r="B37" s="70"/>
      <c r="C37" s="139"/>
      <c r="D37" s="7">
        <f t="shared" si="11"/>
        <v>0</v>
      </c>
      <c r="E37" s="321"/>
      <c r="F37" s="71">
        <v>1200</v>
      </c>
      <c r="G37" s="71"/>
      <c r="H37" s="71"/>
      <c r="I37" s="164"/>
      <c r="J37" s="11">
        <f t="shared" si="12"/>
        <v>0</v>
      </c>
      <c r="K37" s="189">
        <f t="shared" si="13"/>
        <v>0</v>
      </c>
    </row>
    <row r="38" spans="1:11" x14ac:dyDescent="0.35">
      <c r="A38" s="69"/>
      <c r="B38" s="70"/>
      <c r="C38" s="139"/>
      <c r="D38" s="7">
        <f t="shared" si="11"/>
        <v>0</v>
      </c>
      <c r="E38" s="321"/>
      <c r="F38" s="71">
        <v>1200</v>
      </c>
      <c r="G38" s="71"/>
      <c r="H38" s="71"/>
      <c r="I38" s="164"/>
      <c r="J38" s="11">
        <f t="shared" si="12"/>
        <v>0</v>
      </c>
      <c r="K38" s="189">
        <f t="shared" si="13"/>
        <v>0</v>
      </c>
    </row>
    <row r="39" spans="1:11" ht="15" thickBot="1" x14ac:dyDescent="0.4">
      <c r="A39" s="72"/>
      <c r="B39" s="73"/>
      <c r="C39" s="140"/>
      <c r="D39" s="151">
        <f t="shared" si="11"/>
        <v>0</v>
      </c>
      <c r="E39" s="322"/>
      <c r="F39" s="74">
        <v>1200</v>
      </c>
      <c r="G39" s="74"/>
      <c r="H39" s="74"/>
      <c r="I39" s="165"/>
      <c r="J39" s="177">
        <f t="shared" si="12"/>
        <v>0</v>
      </c>
      <c r="K39" s="190">
        <f t="shared" si="13"/>
        <v>0</v>
      </c>
    </row>
    <row r="40" spans="1:11" x14ac:dyDescent="0.35">
      <c r="A40" s="93" t="s">
        <v>80</v>
      </c>
      <c r="B40" s="94">
        <v>11.5</v>
      </c>
      <c r="C40" s="141">
        <v>4.5999999999999996</v>
      </c>
      <c r="D40" s="152">
        <f>B40*C40</f>
        <v>52.9</v>
      </c>
      <c r="E40" s="323" t="s">
        <v>17</v>
      </c>
      <c r="F40" s="95">
        <v>1000</v>
      </c>
      <c r="G40" s="95" t="s">
        <v>13</v>
      </c>
      <c r="H40" s="95">
        <v>1</v>
      </c>
      <c r="I40" s="166">
        <v>22</v>
      </c>
      <c r="J40" s="176">
        <f>D40*I40</f>
        <v>1163.8</v>
      </c>
      <c r="K40" s="191">
        <f>J40/F40/22</f>
        <v>5.2899999999999996E-2</v>
      </c>
    </row>
    <row r="41" spans="1:11" x14ac:dyDescent="0.35">
      <c r="A41" s="75"/>
      <c r="B41" s="76"/>
      <c r="C41" s="142"/>
      <c r="D41" s="7">
        <f t="shared" ref="D41:D51" si="14">B41*C41</f>
        <v>0</v>
      </c>
      <c r="E41" s="324"/>
      <c r="F41" s="77">
        <v>1000</v>
      </c>
      <c r="G41" s="77"/>
      <c r="H41" s="77"/>
      <c r="I41" s="167"/>
      <c r="J41" s="11">
        <f t="shared" ref="J41:J51" si="15">D41*I41</f>
        <v>0</v>
      </c>
      <c r="K41" s="192">
        <f t="shared" ref="K41:K51" si="16">J41/F41/22</f>
        <v>0</v>
      </c>
    </row>
    <row r="42" spans="1:11" x14ac:dyDescent="0.35">
      <c r="A42" s="75"/>
      <c r="B42" s="76"/>
      <c r="C42" s="142"/>
      <c r="D42" s="7">
        <f t="shared" si="14"/>
        <v>0</v>
      </c>
      <c r="E42" s="324"/>
      <c r="F42" s="77">
        <v>1000</v>
      </c>
      <c r="G42" s="77"/>
      <c r="H42" s="77"/>
      <c r="I42" s="167"/>
      <c r="J42" s="11">
        <f t="shared" si="15"/>
        <v>0</v>
      </c>
      <c r="K42" s="192">
        <f t="shared" si="16"/>
        <v>0</v>
      </c>
    </row>
    <row r="43" spans="1:11" x14ac:dyDescent="0.35">
      <c r="A43" s="75"/>
      <c r="B43" s="76"/>
      <c r="C43" s="142"/>
      <c r="D43" s="7">
        <f t="shared" si="14"/>
        <v>0</v>
      </c>
      <c r="E43" s="324"/>
      <c r="F43" s="77">
        <v>1000</v>
      </c>
      <c r="G43" s="77"/>
      <c r="H43" s="77"/>
      <c r="I43" s="167"/>
      <c r="J43" s="11">
        <f t="shared" si="15"/>
        <v>0</v>
      </c>
      <c r="K43" s="192">
        <f t="shared" si="16"/>
        <v>0</v>
      </c>
    </row>
    <row r="44" spans="1:11" x14ac:dyDescent="0.35">
      <c r="A44" s="75"/>
      <c r="B44" s="76"/>
      <c r="C44" s="142"/>
      <c r="D44" s="7">
        <f t="shared" si="14"/>
        <v>0</v>
      </c>
      <c r="E44" s="324"/>
      <c r="F44" s="77">
        <v>1000</v>
      </c>
      <c r="G44" s="77"/>
      <c r="H44" s="77"/>
      <c r="I44" s="167"/>
      <c r="J44" s="11">
        <f t="shared" si="15"/>
        <v>0</v>
      </c>
      <c r="K44" s="192">
        <f t="shared" si="16"/>
        <v>0</v>
      </c>
    </row>
    <row r="45" spans="1:11" x14ac:dyDescent="0.35">
      <c r="A45" s="75"/>
      <c r="B45" s="76"/>
      <c r="C45" s="142"/>
      <c r="D45" s="7">
        <f t="shared" si="14"/>
        <v>0</v>
      </c>
      <c r="E45" s="324"/>
      <c r="F45" s="77">
        <v>1000</v>
      </c>
      <c r="G45" s="77"/>
      <c r="H45" s="77"/>
      <c r="I45" s="167"/>
      <c r="J45" s="11">
        <f t="shared" si="15"/>
        <v>0</v>
      </c>
      <c r="K45" s="192">
        <f t="shared" si="16"/>
        <v>0</v>
      </c>
    </row>
    <row r="46" spans="1:11" x14ac:dyDescent="0.35">
      <c r="A46" s="75"/>
      <c r="B46" s="76"/>
      <c r="C46" s="142"/>
      <c r="D46" s="7">
        <f t="shared" si="14"/>
        <v>0</v>
      </c>
      <c r="E46" s="324"/>
      <c r="F46" s="77">
        <v>1000</v>
      </c>
      <c r="G46" s="77"/>
      <c r="H46" s="77"/>
      <c r="I46" s="167"/>
      <c r="J46" s="11">
        <f t="shared" si="15"/>
        <v>0</v>
      </c>
      <c r="K46" s="192">
        <f t="shared" si="16"/>
        <v>0</v>
      </c>
    </row>
    <row r="47" spans="1:11" x14ac:dyDescent="0.35">
      <c r="A47" s="75"/>
      <c r="B47" s="76"/>
      <c r="C47" s="142"/>
      <c r="D47" s="7">
        <f t="shared" si="14"/>
        <v>0</v>
      </c>
      <c r="E47" s="324"/>
      <c r="F47" s="77">
        <v>1000</v>
      </c>
      <c r="G47" s="77"/>
      <c r="H47" s="77"/>
      <c r="I47" s="167"/>
      <c r="J47" s="11">
        <f t="shared" si="15"/>
        <v>0</v>
      </c>
      <c r="K47" s="192">
        <f t="shared" si="16"/>
        <v>0</v>
      </c>
    </row>
    <row r="48" spans="1:11" x14ac:dyDescent="0.35">
      <c r="A48" s="75"/>
      <c r="B48" s="76"/>
      <c r="C48" s="142"/>
      <c r="D48" s="7">
        <f t="shared" si="14"/>
        <v>0</v>
      </c>
      <c r="E48" s="324"/>
      <c r="F48" s="77">
        <v>1000</v>
      </c>
      <c r="G48" s="77"/>
      <c r="H48" s="77"/>
      <c r="I48" s="167"/>
      <c r="J48" s="11">
        <f t="shared" si="15"/>
        <v>0</v>
      </c>
      <c r="K48" s="192">
        <f t="shared" si="16"/>
        <v>0</v>
      </c>
    </row>
    <row r="49" spans="1:13" x14ac:dyDescent="0.35">
      <c r="A49" s="75"/>
      <c r="B49" s="76"/>
      <c r="C49" s="142"/>
      <c r="D49" s="7">
        <f t="shared" si="14"/>
        <v>0</v>
      </c>
      <c r="E49" s="324"/>
      <c r="F49" s="77">
        <v>1000</v>
      </c>
      <c r="G49" s="77"/>
      <c r="H49" s="77"/>
      <c r="I49" s="167"/>
      <c r="J49" s="11">
        <f t="shared" si="15"/>
        <v>0</v>
      </c>
      <c r="K49" s="192">
        <f t="shared" si="16"/>
        <v>0</v>
      </c>
    </row>
    <row r="50" spans="1:13" x14ac:dyDescent="0.35">
      <c r="A50" s="75"/>
      <c r="B50" s="76"/>
      <c r="C50" s="142"/>
      <c r="D50" s="7">
        <f t="shared" si="14"/>
        <v>0</v>
      </c>
      <c r="E50" s="324"/>
      <c r="F50" s="77">
        <v>1000</v>
      </c>
      <c r="G50" s="77"/>
      <c r="H50" s="77"/>
      <c r="I50" s="167"/>
      <c r="J50" s="11">
        <f t="shared" si="15"/>
        <v>0</v>
      </c>
      <c r="K50" s="192">
        <f t="shared" si="16"/>
        <v>0</v>
      </c>
    </row>
    <row r="51" spans="1:13" ht="15" thickBot="1" x14ac:dyDescent="0.4">
      <c r="A51" s="78"/>
      <c r="B51" s="79"/>
      <c r="C51" s="143"/>
      <c r="D51" s="151">
        <f t="shared" si="14"/>
        <v>0</v>
      </c>
      <c r="E51" s="325"/>
      <c r="F51" s="80">
        <v>1000</v>
      </c>
      <c r="G51" s="80"/>
      <c r="H51" s="80"/>
      <c r="I51" s="168"/>
      <c r="J51" s="177">
        <f t="shared" si="15"/>
        <v>0</v>
      </c>
      <c r="K51" s="193">
        <f t="shared" si="16"/>
        <v>0</v>
      </c>
    </row>
    <row r="52" spans="1:13" x14ac:dyDescent="0.35">
      <c r="A52" s="96" t="s">
        <v>81</v>
      </c>
      <c r="B52" s="97">
        <v>54.25</v>
      </c>
      <c r="C52" s="144">
        <v>2</v>
      </c>
      <c r="D52" s="152">
        <f>B52*C52</f>
        <v>108.5</v>
      </c>
      <c r="E52" s="331" t="s">
        <v>18</v>
      </c>
      <c r="F52" s="98">
        <v>250</v>
      </c>
      <c r="G52" s="98" t="s">
        <v>13</v>
      </c>
      <c r="H52" s="98">
        <v>2</v>
      </c>
      <c r="I52" s="169">
        <v>44</v>
      </c>
      <c r="J52" s="176">
        <f>D52*I52</f>
        <v>4774</v>
      </c>
      <c r="K52" s="194">
        <f>J52/F52/22</f>
        <v>0.86799999999999999</v>
      </c>
    </row>
    <row r="53" spans="1:13" x14ac:dyDescent="0.35">
      <c r="A53" s="81"/>
      <c r="B53" s="82"/>
      <c r="C53" s="145"/>
      <c r="D53" s="7">
        <f t="shared" ref="D53:D63" si="17">B53*C53</f>
        <v>0</v>
      </c>
      <c r="E53" s="332"/>
      <c r="F53" s="83">
        <v>200</v>
      </c>
      <c r="G53" s="83"/>
      <c r="H53" s="83"/>
      <c r="I53" s="170"/>
      <c r="J53" s="11">
        <f t="shared" ref="J53:J63" si="18">D53*I53</f>
        <v>0</v>
      </c>
      <c r="K53" s="195">
        <f t="shared" ref="K53:K63" si="19">J53/F53/22</f>
        <v>0</v>
      </c>
    </row>
    <row r="54" spans="1:13" x14ac:dyDescent="0.35">
      <c r="A54" s="81"/>
      <c r="B54" s="82"/>
      <c r="C54" s="145"/>
      <c r="D54" s="7">
        <f t="shared" si="17"/>
        <v>0</v>
      </c>
      <c r="E54" s="332"/>
      <c r="F54" s="83">
        <v>200</v>
      </c>
      <c r="G54" s="83"/>
      <c r="H54" s="83"/>
      <c r="I54" s="170"/>
      <c r="J54" s="11">
        <f t="shared" si="18"/>
        <v>0</v>
      </c>
      <c r="K54" s="195">
        <f t="shared" si="19"/>
        <v>0</v>
      </c>
    </row>
    <row r="55" spans="1:13" x14ac:dyDescent="0.35">
      <c r="A55" s="81"/>
      <c r="B55" s="82"/>
      <c r="C55" s="145"/>
      <c r="D55" s="7">
        <f t="shared" si="17"/>
        <v>0</v>
      </c>
      <c r="E55" s="332"/>
      <c r="F55" s="83">
        <v>200</v>
      </c>
      <c r="G55" s="83"/>
      <c r="H55" s="83"/>
      <c r="I55" s="170"/>
      <c r="J55" s="11">
        <f t="shared" si="18"/>
        <v>0</v>
      </c>
      <c r="K55" s="195">
        <f t="shared" si="19"/>
        <v>0</v>
      </c>
    </row>
    <row r="56" spans="1:13" x14ac:dyDescent="0.35">
      <c r="A56" s="81"/>
      <c r="B56" s="82"/>
      <c r="C56" s="145"/>
      <c r="D56" s="7">
        <f t="shared" si="17"/>
        <v>0</v>
      </c>
      <c r="E56" s="332"/>
      <c r="F56" s="83">
        <v>200</v>
      </c>
      <c r="G56" s="83"/>
      <c r="H56" s="83"/>
      <c r="I56" s="170"/>
      <c r="J56" s="11">
        <f t="shared" si="18"/>
        <v>0</v>
      </c>
      <c r="K56" s="195">
        <f t="shared" si="19"/>
        <v>0</v>
      </c>
    </row>
    <row r="57" spans="1:13" x14ac:dyDescent="0.35">
      <c r="A57" s="81"/>
      <c r="B57" s="82"/>
      <c r="C57" s="145"/>
      <c r="D57" s="7">
        <f t="shared" si="17"/>
        <v>0</v>
      </c>
      <c r="E57" s="332"/>
      <c r="F57" s="83">
        <v>200</v>
      </c>
      <c r="G57" s="83"/>
      <c r="H57" s="83"/>
      <c r="I57" s="170"/>
      <c r="J57" s="11">
        <f t="shared" si="18"/>
        <v>0</v>
      </c>
      <c r="K57" s="195">
        <f t="shared" si="19"/>
        <v>0</v>
      </c>
    </row>
    <row r="58" spans="1:13" x14ac:dyDescent="0.35">
      <c r="A58" s="81"/>
      <c r="B58" s="82"/>
      <c r="C58" s="145"/>
      <c r="D58" s="7">
        <f t="shared" si="17"/>
        <v>0</v>
      </c>
      <c r="E58" s="332"/>
      <c r="F58" s="83">
        <v>200</v>
      </c>
      <c r="G58" s="83"/>
      <c r="H58" s="83"/>
      <c r="I58" s="170"/>
      <c r="J58" s="11">
        <f t="shared" si="18"/>
        <v>0</v>
      </c>
      <c r="K58" s="195">
        <f t="shared" si="19"/>
        <v>0</v>
      </c>
    </row>
    <row r="59" spans="1:13" x14ac:dyDescent="0.35">
      <c r="A59" s="81"/>
      <c r="B59" s="82"/>
      <c r="C59" s="145"/>
      <c r="D59" s="7">
        <f t="shared" si="17"/>
        <v>0</v>
      </c>
      <c r="E59" s="332"/>
      <c r="F59" s="83">
        <v>200</v>
      </c>
      <c r="G59" s="83"/>
      <c r="H59" s="83"/>
      <c r="I59" s="170"/>
      <c r="J59" s="11">
        <f t="shared" si="18"/>
        <v>0</v>
      </c>
      <c r="K59" s="195">
        <f t="shared" si="19"/>
        <v>0</v>
      </c>
    </row>
    <row r="60" spans="1:13" x14ac:dyDescent="0.35">
      <c r="A60" s="81"/>
      <c r="B60" s="82"/>
      <c r="C60" s="145"/>
      <c r="D60" s="7">
        <f t="shared" si="17"/>
        <v>0</v>
      </c>
      <c r="E60" s="332"/>
      <c r="F60" s="83">
        <v>200</v>
      </c>
      <c r="G60" s="83"/>
      <c r="H60" s="83"/>
      <c r="I60" s="170"/>
      <c r="J60" s="11">
        <f t="shared" si="18"/>
        <v>0</v>
      </c>
      <c r="K60" s="195">
        <f t="shared" si="19"/>
        <v>0</v>
      </c>
    </row>
    <row r="61" spans="1:13" x14ac:dyDescent="0.35">
      <c r="A61" s="81"/>
      <c r="B61" s="82"/>
      <c r="C61" s="145"/>
      <c r="D61" s="7">
        <f t="shared" si="17"/>
        <v>0</v>
      </c>
      <c r="E61" s="332"/>
      <c r="F61" s="83">
        <v>200</v>
      </c>
      <c r="G61" s="83"/>
      <c r="H61" s="83"/>
      <c r="I61" s="170"/>
      <c r="J61" s="11">
        <f t="shared" si="18"/>
        <v>0</v>
      </c>
      <c r="K61" s="195">
        <f t="shared" si="19"/>
        <v>0</v>
      </c>
    </row>
    <row r="62" spans="1:13" x14ac:dyDescent="0.35">
      <c r="A62" s="81"/>
      <c r="B62" s="82"/>
      <c r="C62" s="145"/>
      <c r="D62" s="7">
        <f t="shared" si="17"/>
        <v>0</v>
      </c>
      <c r="E62" s="332"/>
      <c r="F62" s="83">
        <v>200</v>
      </c>
      <c r="G62" s="83"/>
      <c r="H62" s="83"/>
      <c r="I62" s="170"/>
      <c r="J62" s="11">
        <f t="shared" si="18"/>
        <v>0</v>
      </c>
      <c r="K62" s="195">
        <f t="shared" si="19"/>
        <v>0</v>
      </c>
    </row>
    <row r="63" spans="1:13" ht="15" thickBot="1" x14ac:dyDescent="0.4">
      <c r="A63" s="84"/>
      <c r="B63" s="85"/>
      <c r="C63" s="146"/>
      <c r="D63" s="151">
        <f t="shared" si="17"/>
        <v>0</v>
      </c>
      <c r="E63" s="333"/>
      <c r="F63" s="86">
        <v>200</v>
      </c>
      <c r="G63" s="86"/>
      <c r="H63" s="86"/>
      <c r="I63" s="171"/>
      <c r="J63" s="177">
        <f t="shared" si="18"/>
        <v>0</v>
      </c>
      <c r="K63" s="196">
        <f t="shared" si="19"/>
        <v>0</v>
      </c>
    </row>
    <row r="64" spans="1:13" x14ac:dyDescent="0.35">
      <c r="A64" s="32" t="s">
        <v>82</v>
      </c>
      <c r="B64" s="33">
        <v>35.1</v>
      </c>
      <c r="C64" s="129">
        <v>8.85</v>
      </c>
      <c r="D64" s="30">
        <f>B64*C64</f>
        <v>310.63499999999999</v>
      </c>
      <c r="E64" s="301" t="s">
        <v>20</v>
      </c>
      <c r="F64" s="34">
        <v>1800</v>
      </c>
      <c r="G64" s="34" t="s">
        <v>13</v>
      </c>
      <c r="H64" s="49">
        <v>1</v>
      </c>
      <c r="I64" s="154">
        <v>22</v>
      </c>
      <c r="J64" s="176">
        <f>D64*I64</f>
        <v>6833.9699999999993</v>
      </c>
      <c r="K64" s="179">
        <f>J64/F64/22</f>
        <v>0.17257499999999998</v>
      </c>
      <c r="M64" s="29"/>
    </row>
    <row r="65" spans="1:13" x14ac:dyDescent="0.35">
      <c r="A65" s="35" t="s">
        <v>83</v>
      </c>
      <c r="B65" s="36">
        <v>13.4</v>
      </c>
      <c r="C65" s="130">
        <v>8.4499999999999993</v>
      </c>
      <c r="D65" s="6">
        <f>B65*C65</f>
        <v>113.22999999999999</v>
      </c>
      <c r="E65" s="302"/>
      <c r="F65" s="37">
        <v>1800</v>
      </c>
      <c r="G65" s="37" t="s">
        <v>13</v>
      </c>
      <c r="H65" s="48">
        <v>1</v>
      </c>
      <c r="I65" s="155">
        <v>22</v>
      </c>
      <c r="J65" s="11">
        <f t="shared" ref="J65:J68" si="20">D65*I65</f>
        <v>2491.06</v>
      </c>
      <c r="K65" s="180">
        <f t="shared" ref="K65:K70" si="21">J65/F65/22</f>
        <v>6.2905555555555562E-2</v>
      </c>
    </row>
    <row r="66" spans="1:13" x14ac:dyDescent="0.35">
      <c r="A66" s="35"/>
      <c r="B66" s="36"/>
      <c r="C66" s="130"/>
      <c r="D66" s="6">
        <f>B66*C66</f>
        <v>0</v>
      </c>
      <c r="E66" s="302"/>
      <c r="F66" s="37">
        <v>1800</v>
      </c>
      <c r="G66" s="37"/>
      <c r="H66" s="48"/>
      <c r="I66" s="155"/>
      <c r="J66" s="11">
        <f>D66*I66</f>
        <v>0</v>
      </c>
      <c r="K66" s="180">
        <f t="shared" si="21"/>
        <v>0</v>
      </c>
    </row>
    <row r="67" spans="1:13" x14ac:dyDescent="0.35">
      <c r="A67" s="35"/>
      <c r="B67" s="36"/>
      <c r="C67" s="130"/>
      <c r="D67" s="6">
        <f t="shared" ref="D67:D70" si="22">B67*C67</f>
        <v>0</v>
      </c>
      <c r="E67" s="302"/>
      <c r="F67" s="37">
        <v>1800</v>
      </c>
      <c r="G67" s="37"/>
      <c r="H67" s="48"/>
      <c r="I67" s="155"/>
      <c r="J67" s="11">
        <f t="shared" si="20"/>
        <v>0</v>
      </c>
      <c r="K67" s="180">
        <f t="shared" si="21"/>
        <v>0</v>
      </c>
    </row>
    <row r="68" spans="1:13" x14ac:dyDescent="0.35">
      <c r="A68" s="35"/>
      <c r="B68" s="36"/>
      <c r="C68" s="130"/>
      <c r="D68" s="6">
        <f t="shared" si="22"/>
        <v>0</v>
      </c>
      <c r="E68" s="302"/>
      <c r="F68" s="37">
        <v>1800</v>
      </c>
      <c r="G68" s="37"/>
      <c r="H68" s="48"/>
      <c r="I68" s="155"/>
      <c r="J68" s="11">
        <f t="shared" si="20"/>
        <v>0</v>
      </c>
      <c r="K68" s="180">
        <f t="shared" si="21"/>
        <v>0</v>
      </c>
    </row>
    <row r="69" spans="1:13" x14ac:dyDescent="0.35">
      <c r="A69" s="35"/>
      <c r="B69" s="36"/>
      <c r="C69" s="130"/>
      <c r="D69" s="6">
        <f t="shared" si="22"/>
        <v>0</v>
      </c>
      <c r="E69" s="302"/>
      <c r="F69" s="37">
        <v>1800</v>
      </c>
      <c r="G69" s="37"/>
      <c r="H69" s="48"/>
      <c r="I69" s="155"/>
      <c r="J69" s="11">
        <f>D69*I69</f>
        <v>0</v>
      </c>
      <c r="K69" s="180">
        <f t="shared" si="21"/>
        <v>0</v>
      </c>
    </row>
    <row r="70" spans="1:13" ht="15" thickBot="1" x14ac:dyDescent="0.4">
      <c r="A70" s="38"/>
      <c r="B70" s="39"/>
      <c r="C70" s="131"/>
      <c r="D70" s="31">
        <f t="shared" si="22"/>
        <v>0</v>
      </c>
      <c r="E70" s="303"/>
      <c r="F70" s="40">
        <v>1800</v>
      </c>
      <c r="G70" s="40"/>
      <c r="H70" s="50"/>
      <c r="I70" s="156"/>
      <c r="J70" s="177">
        <f>D70*I70</f>
        <v>0</v>
      </c>
      <c r="K70" s="181">
        <f t="shared" si="21"/>
        <v>0</v>
      </c>
    </row>
    <row r="71" spans="1:13" x14ac:dyDescent="0.35">
      <c r="A71" s="99" t="s">
        <v>84</v>
      </c>
      <c r="B71" s="100">
        <v>8.9</v>
      </c>
      <c r="C71" s="147">
        <v>2</v>
      </c>
      <c r="D71" s="30">
        <f>B71*C71</f>
        <v>17.8</v>
      </c>
      <c r="E71" s="311" t="s">
        <v>22</v>
      </c>
      <c r="F71" s="101">
        <v>6000</v>
      </c>
      <c r="G71" s="101" t="s">
        <v>13</v>
      </c>
      <c r="H71" s="102">
        <v>1</v>
      </c>
      <c r="I71" s="172">
        <v>22</v>
      </c>
      <c r="J71" s="176">
        <f>D71*I71</f>
        <v>391.6</v>
      </c>
      <c r="K71" s="197">
        <f>J71/F71/22</f>
        <v>2.9666666666666665E-3</v>
      </c>
      <c r="M71" s="29"/>
    </row>
    <row r="72" spans="1:13" x14ac:dyDescent="0.35">
      <c r="A72" s="103"/>
      <c r="B72" s="104"/>
      <c r="C72" s="148"/>
      <c r="D72" s="6">
        <f>B72*C72</f>
        <v>0</v>
      </c>
      <c r="E72" s="312"/>
      <c r="F72" s="105">
        <v>6000</v>
      </c>
      <c r="G72" s="105"/>
      <c r="H72" s="106"/>
      <c r="I72" s="173"/>
      <c r="J72" s="11">
        <f t="shared" ref="J72:J74" si="23">D72*I72</f>
        <v>0</v>
      </c>
      <c r="K72" s="198">
        <f t="shared" ref="K72:K76" si="24">J72/F72/22</f>
        <v>0</v>
      </c>
    </row>
    <row r="73" spans="1:13" x14ac:dyDescent="0.35">
      <c r="A73" s="103"/>
      <c r="B73" s="104"/>
      <c r="C73" s="148"/>
      <c r="D73" s="6">
        <f t="shared" ref="D73:D76" si="25">B73*C73</f>
        <v>0</v>
      </c>
      <c r="E73" s="312"/>
      <c r="F73" s="105">
        <v>6000</v>
      </c>
      <c r="G73" s="105"/>
      <c r="H73" s="106"/>
      <c r="I73" s="173"/>
      <c r="J73" s="11">
        <f t="shared" si="23"/>
        <v>0</v>
      </c>
      <c r="K73" s="198">
        <f t="shared" si="24"/>
        <v>0</v>
      </c>
    </row>
    <row r="74" spans="1:13" x14ac:dyDescent="0.35">
      <c r="A74" s="103"/>
      <c r="B74" s="104"/>
      <c r="C74" s="148"/>
      <c r="D74" s="6">
        <f t="shared" si="25"/>
        <v>0</v>
      </c>
      <c r="E74" s="312"/>
      <c r="F74" s="105">
        <v>6000</v>
      </c>
      <c r="G74" s="105"/>
      <c r="H74" s="106"/>
      <c r="I74" s="173"/>
      <c r="J74" s="11">
        <f t="shared" si="23"/>
        <v>0</v>
      </c>
      <c r="K74" s="198">
        <f t="shared" si="24"/>
        <v>0</v>
      </c>
    </row>
    <row r="75" spans="1:13" x14ac:dyDescent="0.35">
      <c r="A75" s="103"/>
      <c r="B75" s="104"/>
      <c r="C75" s="148"/>
      <c r="D75" s="6">
        <f t="shared" si="25"/>
        <v>0</v>
      </c>
      <c r="E75" s="312"/>
      <c r="F75" s="105">
        <v>6000</v>
      </c>
      <c r="G75" s="105"/>
      <c r="H75" s="106"/>
      <c r="I75" s="173"/>
      <c r="J75" s="11">
        <f>D75*I75</f>
        <v>0</v>
      </c>
      <c r="K75" s="198">
        <f t="shared" si="24"/>
        <v>0</v>
      </c>
    </row>
    <row r="76" spans="1:13" ht="15" thickBot="1" x14ac:dyDescent="0.4">
      <c r="A76" s="107"/>
      <c r="B76" s="108"/>
      <c r="C76" s="149"/>
      <c r="D76" s="31">
        <f t="shared" si="25"/>
        <v>0</v>
      </c>
      <c r="E76" s="313"/>
      <c r="F76" s="109">
        <v>6000</v>
      </c>
      <c r="G76" s="109"/>
      <c r="H76" s="110"/>
      <c r="I76" s="174"/>
      <c r="J76" s="177">
        <f>D76*I76</f>
        <v>0</v>
      </c>
      <c r="K76" s="199">
        <f t="shared" si="24"/>
        <v>0</v>
      </c>
    </row>
    <row r="77" spans="1:13" x14ac:dyDescent="0.35">
      <c r="A77" s="51"/>
      <c r="B77" s="52"/>
      <c r="C77" s="150"/>
      <c r="D77" s="30">
        <f>B77*C77</f>
        <v>0</v>
      </c>
      <c r="E77" s="314" t="s">
        <v>23</v>
      </c>
      <c r="F77" s="53">
        <v>1800</v>
      </c>
      <c r="G77" s="53"/>
      <c r="H77" s="54"/>
      <c r="I77" s="175"/>
      <c r="J77" s="176">
        <f>D77*I77</f>
        <v>0</v>
      </c>
      <c r="K77" s="200">
        <f>J77/F77/22</f>
        <v>0</v>
      </c>
      <c r="M77" s="29"/>
    </row>
    <row r="78" spans="1:13" x14ac:dyDescent="0.35">
      <c r="A78" s="55"/>
      <c r="B78" s="56"/>
      <c r="C78" s="133"/>
      <c r="D78" s="6">
        <f>B78*C78</f>
        <v>0</v>
      </c>
      <c r="E78" s="315"/>
      <c r="F78" s="57">
        <v>1800</v>
      </c>
      <c r="G78" s="57"/>
      <c r="H78" s="58"/>
      <c r="I78" s="158"/>
      <c r="J78" s="11">
        <f t="shared" ref="J78:J81" si="26">D78*I78</f>
        <v>0</v>
      </c>
      <c r="K78" s="183">
        <f t="shared" ref="K78:K83" si="27">J78/F78/22</f>
        <v>0</v>
      </c>
    </row>
    <row r="79" spans="1:13" x14ac:dyDescent="0.35">
      <c r="A79" s="55"/>
      <c r="B79" s="56"/>
      <c r="C79" s="133"/>
      <c r="D79" s="6">
        <f>B79*C79</f>
        <v>0</v>
      </c>
      <c r="E79" s="315"/>
      <c r="F79" s="57">
        <v>1800</v>
      </c>
      <c r="G79" s="57"/>
      <c r="H79" s="58"/>
      <c r="I79" s="158"/>
      <c r="J79" s="11">
        <f t="shared" si="26"/>
        <v>0</v>
      </c>
      <c r="K79" s="183">
        <f t="shared" si="27"/>
        <v>0</v>
      </c>
    </row>
    <row r="80" spans="1:13" x14ac:dyDescent="0.35">
      <c r="A80" s="55"/>
      <c r="B80" s="56"/>
      <c r="C80" s="133"/>
      <c r="D80" s="6">
        <f t="shared" ref="D80:D83" si="28">B80*C80</f>
        <v>0</v>
      </c>
      <c r="E80" s="315"/>
      <c r="F80" s="57">
        <v>1800</v>
      </c>
      <c r="G80" s="57"/>
      <c r="H80" s="58"/>
      <c r="I80" s="158"/>
      <c r="J80" s="11">
        <f t="shared" si="26"/>
        <v>0</v>
      </c>
      <c r="K80" s="183">
        <f t="shared" si="27"/>
        <v>0</v>
      </c>
    </row>
    <row r="81" spans="1:11" x14ac:dyDescent="0.35">
      <c r="A81" s="55"/>
      <c r="B81" s="56"/>
      <c r="C81" s="133"/>
      <c r="D81" s="6">
        <f t="shared" si="28"/>
        <v>0</v>
      </c>
      <c r="E81" s="315"/>
      <c r="F81" s="57">
        <v>1800</v>
      </c>
      <c r="G81" s="57"/>
      <c r="H81" s="58"/>
      <c r="I81" s="158"/>
      <c r="J81" s="11">
        <f t="shared" si="26"/>
        <v>0</v>
      </c>
      <c r="K81" s="183">
        <f t="shared" si="27"/>
        <v>0</v>
      </c>
    </row>
    <row r="82" spans="1:11" x14ac:dyDescent="0.35">
      <c r="A82" s="55"/>
      <c r="B82" s="56"/>
      <c r="C82" s="133"/>
      <c r="D82" s="6">
        <f t="shared" si="28"/>
        <v>0</v>
      </c>
      <c r="E82" s="315"/>
      <c r="F82" s="57">
        <v>1800</v>
      </c>
      <c r="G82" s="57"/>
      <c r="H82" s="58"/>
      <c r="I82" s="158"/>
      <c r="J82" s="11">
        <f>D82*I82</f>
        <v>0</v>
      </c>
      <c r="K82" s="183">
        <f t="shared" si="27"/>
        <v>0</v>
      </c>
    </row>
    <row r="83" spans="1:11" ht="15" thickBot="1" x14ac:dyDescent="0.4">
      <c r="A83" s="59"/>
      <c r="B83" s="60"/>
      <c r="C83" s="134"/>
      <c r="D83" s="31">
        <f t="shared" si="28"/>
        <v>0</v>
      </c>
      <c r="E83" s="316"/>
      <c r="F83" s="61">
        <v>1800</v>
      </c>
      <c r="G83" s="61"/>
      <c r="H83" s="62"/>
      <c r="I83" s="159"/>
      <c r="J83" s="177">
        <f>D83*I83</f>
        <v>0</v>
      </c>
      <c r="K83" s="184">
        <f t="shared" si="27"/>
        <v>0</v>
      </c>
    </row>
    <row r="84" spans="1:11" x14ac:dyDescent="0.35">
      <c r="A84" s="87"/>
      <c r="B84" s="88"/>
      <c r="C84" s="135"/>
      <c r="D84" s="30">
        <f>B84*C84</f>
        <v>0</v>
      </c>
      <c r="E84" s="317" t="s">
        <v>24</v>
      </c>
      <c r="F84" s="89">
        <v>100000</v>
      </c>
      <c r="G84" s="89"/>
      <c r="H84" s="111"/>
      <c r="I84" s="160"/>
      <c r="J84" s="176">
        <f>D84*I84</f>
        <v>0</v>
      </c>
      <c r="K84" s="185">
        <f>J84/F84/22</f>
        <v>0</v>
      </c>
    </row>
    <row r="85" spans="1:11" x14ac:dyDescent="0.35">
      <c r="A85" s="63"/>
      <c r="B85" s="64"/>
      <c r="C85" s="136"/>
      <c r="D85" s="6">
        <f>B85*C85</f>
        <v>0</v>
      </c>
      <c r="E85" s="318"/>
      <c r="F85" s="65">
        <v>100000</v>
      </c>
      <c r="G85" s="65"/>
      <c r="H85" s="112"/>
      <c r="I85" s="161"/>
      <c r="J85" s="11">
        <f t="shared" ref="J85:J88" si="29">D85*I85</f>
        <v>0</v>
      </c>
      <c r="K85" s="186">
        <f t="shared" ref="K85:K90" si="30">J85/F85/22</f>
        <v>0</v>
      </c>
    </row>
    <row r="86" spans="1:11" x14ac:dyDescent="0.35">
      <c r="A86" s="63"/>
      <c r="B86" s="64"/>
      <c r="C86" s="136"/>
      <c r="D86" s="6">
        <f>B86*C86</f>
        <v>0</v>
      </c>
      <c r="E86" s="318"/>
      <c r="F86" s="65">
        <v>100000</v>
      </c>
      <c r="G86" s="65"/>
      <c r="H86" s="112"/>
      <c r="I86" s="161"/>
      <c r="J86" s="11">
        <f t="shared" si="29"/>
        <v>0</v>
      </c>
      <c r="K86" s="186">
        <f t="shared" si="30"/>
        <v>0</v>
      </c>
    </row>
    <row r="87" spans="1:11" x14ac:dyDescent="0.35">
      <c r="A87" s="63"/>
      <c r="B87" s="64"/>
      <c r="C87" s="136"/>
      <c r="D87" s="6">
        <f t="shared" ref="D87:D90" si="31">B87*C87</f>
        <v>0</v>
      </c>
      <c r="E87" s="318"/>
      <c r="F87" s="65">
        <v>100000</v>
      </c>
      <c r="G87" s="65"/>
      <c r="H87" s="112"/>
      <c r="I87" s="161"/>
      <c r="J87" s="11">
        <f t="shared" si="29"/>
        <v>0</v>
      </c>
      <c r="K87" s="186">
        <f t="shared" si="30"/>
        <v>0</v>
      </c>
    </row>
    <row r="88" spans="1:11" x14ac:dyDescent="0.35">
      <c r="A88" s="63"/>
      <c r="B88" s="64"/>
      <c r="C88" s="136"/>
      <c r="D88" s="6">
        <f t="shared" si="31"/>
        <v>0</v>
      </c>
      <c r="E88" s="318"/>
      <c r="F88" s="65">
        <v>100000</v>
      </c>
      <c r="G88" s="65"/>
      <c r="H88" s="112"/>
      <c r="I88" s="161"/>
      <c r="J88" s="11">
        <f t="shared" si="29"/>
        <v>0</v>
      </c>
      <c r="K88" s="186">
        <f t="shared" si="30"/>
        <v>0</v>
      </c>
    </row>
    <row r="89" spans="1:11" x14ac:dyDescent="0.35">
      <c r="A89" s="63"/>
      <c r="B89" s="64"/>
      <c r="C89" s="136"/>
      <c r="D89" s="6">
        <f t="shared" si="31"/>
        <v>0</v>
      </c>
      <c r="E89" s="318"/>
      <c r="F89" s="65">
        <v>100000</v>
      </c>
      <c r="G89" s="65"/>
      <c r="H89" s="112"/>
      <c r="I89" s="161"/>
      <c r="J89" s="11">
        <f>D89*I89</f>
        <v>0</v>
      </c>
      <c r="K89" s="186">
        <f t="shared" si="30"/>
        <v>0</v>
      </c>
    </row>
    <row r="90" spans="1:11" ht="15" thickBot="1" x14ac:dyDescent="0.4">
      <c r="A90" s="66"/>
      <c r="B90" s="67"/>
      <c r="C90" s="137"/>
      <c r="D90" s="31">
        <f t="shared" si="31"/>
        <v>0</v>
      </c>
      <c r="E90" s="319"/>
      <c r="F90" s="68">
        <v>100000</v>
      </c>
      <c r="G90" s="68"/>
      <c r="H90" s="113"/>
      <c r="I90" s="162"/>
      <c r="J90" s="177">
        <f>D90*I90</f>
        <v>0</v>
      </c>
      <c r="K90" s="187">
        <f t="shared" si="30"/>
        <v>0</v>
      </c>
    </row>
    <row r="91" spans="1:11" x14ac:dyDescent="0.35">
      <c r="A91" s="90" t="s">
        <v>85</v>
      </c>
      <c r="B91" s="91">
        <v>11.16</v>
      </c>
      <c r="C91" s="138">
        <v>2</v>
      </c>
      <c r="D91" s="30">
        <f>B91*C91</f>
        <v>22.32</v>
      </c>
      <c r="E91" s="320" t="s">
        <v>25</v>
      </c>
      <c r="F91" s="92">
        <v>130</v>
      </c>
      <c r="G91" s="92" t="s">
        <v>21</v>
      </c>
      <c r="H91" s="114">
        <v>1</v>
      </c>
      <c r="I91" s="163">
        <v>4</v>
      </c>
      <c r="J91" s="176">
        <f>D91*I91</f>
        <v>89.28</v>
      </c>
      <c r="K91" s="188">
        <f>J91/F91/22</f>
        <v>3.1216783216783218E-2</v>
      </c>
    </row>
    <row r="92" spans="1:11" x14ac:dyDescent="0.35">
      <c r="A92" s="69"/>
      <c r="B92" s="70"/>
      <c r="C92" s="139"/>
      <c r="D92" s="6">
        <f>B92*C92</f>
        <v>0</v>
      </c>
      <c r="E92" s="321"/>
      <c r="F92" s="71">
        <v>130</v>
      </c>
      <c r="G92" s="71"/>
      <c r="H92" s="115"/>
      <c r="I92" s="164"/>
      <c r="J92" s="11">
        <f t="shared" ref="J92:J95" si="32">D92*I92</f>
        <v>0</v>
      </c>
      <c r="K92" s="189">
        <f t="shared" ref="K92:K97" si="33">J92/F92/22</f>
        <v>0</v>
      </c>
    </row>
    <row r="93" spans="1:11" x14ac:dyDescent="0.35">
      <c r="A93" s="69"/>
      <c r="B93" s="70"/>
      <c r="C93" s="139"/>
      <c r="D93" s="6">
        <f>B93*C93</f>
        <v>0</v>
      </c>
      <c r="E93" s="321"/>
      <c r="F93" s="71">
        <v>130</v>
      </c>
      <c r="G93" s="71"/>
      <c r="H93" s="115"/>
      <c r="I93" s="164"/>
      <c r="J93" s="11">
        <f t="shared" si="32"/>
        <v>0</v>
      </c>
      <c r="K93" s="189">
        <f t="shared" si="33"/>
        <v>0</v>
      </c>
    </row>
    <row r="94" spans="1:11" x14ac:dyDescent="0.35">
      <c r="A94" s="69"/>
      <c r="B94" s="70"/>
      <c r="C94" s="139"/>
      <c r="D94" s="6">
        <f t="shared" ref="D94:D97" si="34">B94*C94</f>
        <v>0</v>
      </c>
      <c r="E94" s="321"/>
      <c r="F94" s="71">
        <v>130</v>
      </c>
      <c r="G94" s="71"/>
      <c r="H94" s="115"/>
      <c r="I94" s="164"/>
      <c r="J94" s="11">
        <f t="shared" si="32"/>
        <v>0</v>
      </c>
      <c r="K94" s="189">
        <f t="shared" si="33"/>
        <v>0</v>
      </c>
    </row>
    <row r="95" spans="1:11" x14ac:dyDescent="0.35">
      <c r="A95" s="69"/>
      <c r="B95" s="70"/>
      <c r="C95" s="139"/>
      <c r="D95" s="6">
        <f t="shared" si="34"/>
        <v>0</v>
      </c>
      <c r="E95" s="321"/>
      <c r="F95" s="71">
        <v>130</v>
      </c>
      <c r="G95" s="71"/>
      <c r="H95" s="115"/>
      <c r="I95" s="164"/>
      <c r="J95" s="11">
        <f t="shared" si="32"/>
        <v>0</v>
      </c>
      <c r="K95" s="189">
        <f t="shared" si="33"/>
        <v>0</v>
      </c>
    </row>
    <row r="96" spans="1:11" x14ac:dyDescent="0.35">
      <c r="A96" s="69"/>
      <c r="B96" s="70"/>
      <c r="C96" s="139"/>
      <c r="D96" s="6">
        <f t="shared" si="34"/>
        <v>0</v>
      </c>
      <c r="E96" s="321"/>
      <c r="F96" s="71">
        <v>130</v>
      </c>
      <c r="G96" s="71"/>
      <c r="H96" s="115"/>
      <c r="I96" s="164"/>
      <c r="J96" s="11">
        <f>D96*I96</f>
        <v>0</v>
      </c>
      <c r="K96" s="189">
        <f t="shared" si="33"/>
        <v>0</v>
      </c>
    </row>
    <row r="97" spans="1:11" ht="15" thickBot="1" x14ac:dyDescent="0.4">
      <c r="A97" s="72"/>
      <c r="B97" s="73"/>
      <c r="C97" s="140"/>
      <c r="D97" s="31">
        <f t="shared" si="34"/>
        <v>0</v>
      </c>
      <c r="E97" s="322"/>
      <c r="F97" s="74">
        <v>130</v>
      </c>
      <c r="G97" s="74"/>
      <c r="H97" s="116"/>
      <c r="I97" s="165"/>
      <c r="J97" s="177">
        <f>D97*I97</f>
        <v>0</v>
      </c>
      <c r="K97" s="190">
        <f t="shared" si="33"/>
        <v>0</v>
      </c>
    </row>
    <row r="98" spans="1:11" x14ac:dyDescent="0.35">
      <c r="A98" s="93" t="s">
        <v>86</v>
      </c>
      <c r="B98" s="94">
        <v>34.020000000000003</v>
      </c>
      <c r="C98" s="141">
        <v>2</v>
      </c>
      <c r="D98" s="30">
        <f>B98*C98</f>
        <v>68.040000000000006</v>
      </c>
      <c r="E98" s="323" t="s">
        <v>26</v>
      </c>
      <c r="F98" s="95">
        <v>300</v>
      </c>
      <c r="G98" s="95" t="s">
        <v>21</v>
      </c>
      <c r="H98" s="117">
        <v>2</v>
      </c>
      <c r="I98" s="166">
        <v>8</v>
      </c>
      <c r="J98" s="176">
        <f>D98*I98</f>
        <v>544.32000000000005</v>
      </c>
      <c r="K98" s="191">
        <f>J98/F98/22</f>
        <v>8.2472727272727281E-2</v>
      </c>
    </row>
    <row r="99" spans="1:11" x14ac:dyDescent="0.35">
      <c r="A99" s="75"/>
      <c r="B99" s="76"/>
      <c r="C99" s="142"/>
      <c r="D99" s="6">
        <f>B99*C99</f>
        <v>0</v>
      </c>
      <c r="E99" s="324"/>
      <c r="F99" s="77">
        <v>300</v>
      </c>
      <c r="G99" s="77"/>
      <c r="H99" s="118"/>
      <c r="I99" s="167"/>
      <c r="J99" s="11">
        <f t="shared" ref="J99:J102" si="35">D99*I99</f>
        <v>0</v>
      </c>
      <c r="K99" s="192">
        <f t="shared" ref="K99:K104" si="36">J99/F99/22</f>
        <v>0</v>
      </c>
    </row>
    <row r="100" spans="1:11" x14ac:dyDescent="0.35">
      <c r="A100" s="75"/>
      <c r="B100" s="76"/>
      <c r="C100" s="142"/>
      <c r="D100" s="6">
        <f>B100*C100</f>
        <v>0</v>
      </c>
      <c r="E100" s="324"/>
      <c r="F100" s="77">
        <v>300</v>
      </c>
      <c r="G100" s="77"/>
      <c r="H100" s="118"/>
      <c r="I100" s="167"/>
      <c r="J100" s="11">
        <f t="shared" si="35"/>
        <v>0</v>
      </c>
      <c r="K100" s="192">
        <f t="shared" si="36"/>
        <v>0</v>
      </c>
    </row>
    <row r="101" spans="1:11" x14ac:dyDescent="0.35">
      <c r="A101" s="75"/>
      <c r="B101" s="76"/>
      <c r="C101" s="142"/>
      <c r="D101" s="6">
        <f t="shared" ref="D101:D104" si="37">B101*C101</f>
        <v>0</v>
      </c>
      <c r="E101" s="324"/>
      <c r="F101" s="77">
        <v>300</v>
      </c>
      <c r="G101" s="77"/>
      <c r="H101" s="118"/>
      <c r="I101" s="167"/>
      <c r="J101" s="11">
        <f t="shared" si="35"/>
        <v>0</v>
      </c>
      <c r="K101" s="192">
        <f t="shared" si="36"/>
        <v>0</v>
      </c>
    </row>
    <row r="102" spans="1:11" x14ac:dyDescent="0.35">
      <c r="A102" s="75"/>
      <c r="B102" s="76"/>
      <c r="C102" s="142"/>
      <c r="D102" s="6">
        <f t="shared" si="37"/>
        <v>0</v>
      </c>
      <c r="E102" s="324"/>
      <c r="F102" s="77">
        <v>300</v>
      </c>
      <c r="G102" s="77"/>
      <c r="H102" s="118"/>
      <c r="I102" s="167"/>
      <c r="J102" s="11">
        <f t="shared" si="35"/>
        <v>0</v>
      </c>
      <c r="K102" s="192">
        <f t="shared" si="36"/>
        <v>0</v>
      </c>
    </row>
    <row r="103" spans="1:11" x14ac:dyDescent="0.35">
      <c r="A103" s="75"/>
      <c r="B103" s="76"/>
      <c r="C103" s="142"/>
      <c r="D103" s="6">
        <f t="shared" si="37"/>
        <v>0</v>
      </c>
      <c r="E103" s="324"/>
      <c r="F103" s="77">
        <v>300</v>
      </c>
      <c r="G103" s="77"/>
      <c r="H103" s="118"/>
      <c r="I103" s="167"/>
      <c r="J103" s="11">
        <f>D103*I103</f>
        <v>0</v>
      </c>
      <c r="K103" s="192">
        <f t="shared" si="36"/>
        <v>0</v>
      </c>
    </row>
    <row r="104" spans="1:11" ht="15" thickBot="1" x14ac:dyDescent="0.4">
      <c r="A104" s="78"/>
      <c r="B104" s="79"/>
      <c r="C104" s="143"/>
      <c r="D104" s="31">
        <f t="shared" si="37"/>
        <v>0</v>
      </c>
      <c r="E104" s="325"/>
      <c r="F104" s="80">
        <v>300</v>
      </c>
      <c r="G104" s="80"/>
      <c r="H104" s="119"/>
      <c r="I104" s="168"/>
      <c r="J104" s="177">
        <f>D104*I104</f>
        <v>0</v>
      </c>
      <c r="K104" s="193">
        <f t="shared" si="36"/>
        <v>0</v>
      </c>
    </row>
    <row r="105" spans="1:11" x14ac:dyDescent="0.35">
      <c r="A105" s="96"/>
      <c r="B105" s="97"/>
      <c r="C105" s="144"/>
      <c r="D105" s="30">
        <f>B105*C105</f>
        <v>0</v>
      </c>
      <c r="E105" s="331" t="s">
        <v>27</v>
      </c>
      <c r="F105" s="98">
        <v>300</v>
      </c>
      <c r="G105" s="98"/>
      <c r="H105" s="120"/>
      <c r="I105" s="169"/>
      <c r="J105" s="176">
        <f>D105*I105</f>
        <v>0</v>
      </c>
      <c r="K105" s="194">
        <f>J105/F105/22</f>
        <v>0</v>
      </c>
    </row>
    <row r="106" spans="1:11" x14ac:dyDescent="0.35">
      <c r="A106" s="81"/>
      <c r="B106" s="82"/>
      <c r="C106" s="145"/>
      <c r="D106" s="6">
        <f>B106*C106</f>
        <v>0</v>
      </c>
      <c r="E106" s="332"/>
      <c r="F106" s="83">
        <v>300</v>
      </c>
      <c r="G106" s="83"/>
      <c r="H106" s="121"/>
      <c r="I106" s="170"/>
      <c r="J106" s="11">
        <f t="shared" ref="J106:J109" si="38">D106*I106</f>
        <v>0</v>
      </c>
      <c r="K106" s="195">
        <f t="shared" ref="K106:K111" si="39">J106/F106/22</f>
        <v>0</v>
      </c>
    </row>
    <row r="107" spans="1:11" x14ac:dyDescent="0.35">
      <c r="A107" s="81"/>
      <c r="B107" s="82"/>
      <c r="C107" s="145"/>
      <c r="D107" s="6">
        <f>B107*C107</f>
        <v>0</v>
      </c>
      <c r="E107" s="332"/>
      <c r="F107" s="83">
        <v>300</v>
      </c>
      <c r="G107" s="83"/>
      <c r="H107" s="121"/>
      <c r="I107" s="170"/>
      <c r="J107" s="11">
        <f t="shared" si="38"/>
        <v>0</v>
      </c>
      <c r="K107" s="195">
        <f t="shared" si="39"/>
        <v>0</v>
      </c>
    </row>
    <row r="108" spans="1:11" x14ac:dyDescent="0.35">
      <c r="A108" s="81"/>
      <c r="B108" s="82"/>
      <c r="C108" s="145"/>
      <c r="D108" s="6">
        <f t="shared" ref="D108:D111" si="40">B108*C108</f>
        <v>0</v>
      </c>
      <c r="E108" s="332"/>
      <c r="F108" s="83">
        <v>300</v>
      </c>
      <c r="G108" s="83"/>
      <c r="H108" s="121"/>
      <c r="I108" s="170"/>
      <c r="J108" s="11">
        <f t="shared" si="38"/>
        <v>0</v>
      </c>
      <c r="K108" s="195">
        <f t="shared" si="39"/>
        <v>0</v>
      </c>
    </row>
    <row r="109" spans="1:11" x14ac:dyDescent="0.35">
      <c r="A109" s="81"/>
      <c r="B109" s="82"/>
      <c r="C109" s="145"/>
      <c r="D109" s="6">
        <f t="shared" si="40"/>
        <v>0</v>
      </c>
      <c r="E109" s="332"/>
      <c r="F109" s="83">
        <v>300</v>
      </c>
      <c r="G109" s="83"/>
      <c r="H109" s="121"/>
      <c r="I109" s="170"/>
      <c r="J109" s="11">
        <f t="shared" si="38"/>
        <v>0</v>
      </c>
      <c r="K109" s="195">
        <f t="shared" si="39"/>
        <v>0</v>
      </c>
    </row>
    <row r="110" spans="1:11" x14ac:dyDescent="0.35">
      <c r="A110" s="81"/>
      <c r="B110" s="82"/>
      <c r="C110" s="145"/>
      <c r="D110" s="6">
        <f t="shared" si="40"/>
        <v>0</v>
      </c>
      <c r="E110" s="332"/>
      <c r="F110" s="83">
        <v>300</v>
      </c>
      <c r="G110" s="83"/>
      <c r="H110" s="121"/>
      <c r="I110" s="170"/>
      <c r="J110" s="11">
        <f>D110*I110</f>
        <v>0</v>
      </c>
      <c r="K110" s="195">
        <f t="shared" si="39"/>
        <v>0</v>
      </c>
    </row>
    <row r="111" spans="1:11" ht="15" thickBot="1" x14ac:dyDescent="0.4">
      <c r="A111" s="84"/>
      <c r="B111" s="85"/>
      <c r="C111" s="146"/>
      <c r="D111" s="31">
        <f t="shared" si="40"/>
        <v>0</v>
      </c>
      <c r="E111" s="333"/>
      <c r="F111" s="86">
        <v>300</v>
      </c>
      <c r="G111" s="86"/>
      <c r="H111" s="122"/>
      <c r="I111" s="171"/>
      <c r="J111" s="177">
        <f>D111*I111</f>
        <v>0</v>
      </c>
      <c r="K111" s="196">
        <f t="shared" si="39"/>
        <v>0</v>
      </c>
    </row>
    <row r="112" spans="1:11" x14ac:dyDescent="0.35">
      <c r="A112" s="32"/>
      <c r="B112" s="33"/>
      <c r="C112" s="129"/>
      <c r="D112" s="30">
        <f>B112*C112</f>
        <v>0</v>
      </c>
      <c r="E112" s="390" t="s">
        <v>28</v>
      </c>
      <c r="F112" s="34">
        <v>130</v>
      </c>
      <c r="G112" s="34"/>
      <c r="H112" s="49"/>
      <c r="I112" s="154"/>
      <c r="J112" s="176">
        <f>D112*I112</f>
        <v>0</v>
      </c>
      <c r="K112" s="179">
        <f>J112/F112/22</f>
        <v>0</v>
      </c>
    </row>
    <row r="113" spans="1:11" x14ac:dyDescent="0.35">
      <c r="A113" s="35"/>
      <c r="B113" s="36"/>
      <c r="C113" s="130"/>
      <c r="D113" s="6">
        <f>B113*C113</f>
        <v>0</v>
      </c>
      <c r="E113" s="391"/>
      <c r="F113" s="37">
        <v>130</v>
      </c>
      <c r="G113" s="37"/>
      <c r="H113" s="48"/>
      <c r="I113" s="155"/>
      <c r="J113" s="11">
        <f t="shared" ref="J113" si="41">D113*I113</f>
        <v>0</v>
      </c>
      <c r="K113" s="180">
        <f t="shared" ref="K113:K114" si="42">J113/F113/22</f>
        <v>0</v>
      </c>
    </row>
    <row r="114" spans="1:11" ht="15" thickBot="1" x14ac:dyDescent="0.4">
      <c r="A114" s="38"/>
      <c r="B114" s="39"/>
      <c r="C114" s="131"/>
      <c r="D114" s="31">
        <f t="shared" ref="D114" si="43">B114*C114</f>
        <v>0</v>
      </c>
      <c r="E114" s="392"/>
      <c r="F114" s="40">
        <v>130</v>
      </c>
      <c r="G114" s="40"/>
      <c r="H114" s="50"/>
      <c r="I114" s="156"/>
      <c r="J114" s="177">
        <f>D114*I114</f>
        <v>0</v>
      </c>
      <c r="K114" s="181">
        <f t="shared" si="42"/>
        <v>0</v>
      </c>
    </row>
    <row r="115" spans="1:11" ht="15" thickBot="1" x14ac:dyDescent="0.4">
      <c r="A115" s="348" t="s">
        <v>33</v>
      </c>
      <c r="B115" s="349"/>
      <c r="C115" s="349"/>
      <c r="D115" s="9">
        <f>SUM(D2:D114)</f>
        <v>800.42499999999995</v>
      </c>
      <c r="I115" s="4"/>
      <c r="J115" s="178"/>
      <c r="K115" s="201"/>
    </row>
    <row r="116" spans="1:11" ht="15" thickBot="1" x14ac:dyDescent="0.4">
      <c r="A116" s="350" t="s">
        <v>34</v>
      </c>
      <c r="B116" s="351"/>
      <c r="C116" s="351"/>
      <c r="D116" s="351"/>
      <c r="E116" s="351"/>
      <c r="F116" s="351"/>
      <c r="G116" s="351"/>
      <c r="H116" s="351"/>
      <c r="I116" s="351"/>
      <c r="J116" s="153">
        <f>SUM(J2:J114)</f>
        <v>16317.03</v>
      </c>
      <c r="K116" s="202"/>
    </row>
    <row r="117" spans="1:11" ht="15" thickBot="1" x14ac:dyDescent="0.4">
      <c r="A117" s="352" t="s">
        <v>35</v>
      </c>
      <c r="B117" s="353"/>
      <c r="C117" s="353"/>
      <c r="D117" s="353"/>
      <c r="E117" s="353"/>
      <c r="F117" s="353"/>
      <c r="G117" s="353"/>
      <c r="H117" s="353"/>
      <c r="I117" s="353"/>
      <c r="J117" s="353"/>
      <c r="K117" s="203">
        <f>SUM(K2:K114)</f>
        <v>1.2739155205905204</v>
      </c>
    </row>
    <row r="118" spans="1:11" x14ac:dyDescent="0.35">
      <c r="B118" s="2"/>
      <c r="C118" s="2"/>
    </row>
    <row r="119" spans="1:11" ht="15" thickBot="1" x14ac:dyDescent="0.4">
      <c r="J119" s="29"/>
    </row>
    <row r="120" spans="1:11" ht="16" thickBot="1" x14ac:dyDescent="0.4">
      <c r="A120" s="307" t="s">
        <v>36</v>
      </c>
      <c r="B120" s="308"/>
      <c r="C120" s="308"/>
      <c r="D120" s="308"/>
      <c r="E120" s="309"/>
      <c r="J120" s="29"/>
    </row>
    <row r="121" spans="1:11" ht="15" thickBot="1" x14ac:dyDescent="0.4">
      <c r="A121" s="354" t="s">
        <v>37</v>
      </c>
      <c r="B121" s="355"/>
      <c r="C121" s="355"/>
      <c r="D121" s="355"/>
      <c r="E121" s="356"/>
    </row>
    <row r="122" spans="1:11" ht="6" customHeight="1" thickBot="1" x14ac:dyDescent="0.4"/>
    <row r="123" spans="1:11" ht="15.75" customHeight="1" x14ac:dyDescent="0.35">
      <c r="A123" s="326" t="s">
        <v>38</v>
      </c>
      <c r="B123" s="327"/>
      <c r="C123" s="327"/>
      <c r="D123" s="327"/>
      <c r="E123" s="328"/>
    </row>
    <row r="124" spans="1:11" ht="58" x14ac:dyDescent="0.35">
      <c r="A124" s="24" t="s">
        <v>39</v>
      </c>
      <c r="B124" s="13" t="s">
        <v>40</v>
      </c>
      <c r="C124" s="13" t="s">
        <v>41</v>
      </c>
      <c r="D124" s="14" t="s">
        <v>42</v>
      </c>
      <c r="E124" s="25" t="s">
        <v>43</v>
      </c>
    </row>
    <row r="125" spans="1:11" x14ac:dyDescent="0.35">
      <c r="A125" s="17" t="str">
        <f>E2</f>
        <v>INTERNA -Pisos Frios &amp; Acarpetados</v>
      </c>
      <c r="B125" s="29">
        <f>SUM(J2:J21)</f>
        <v>0</v>
      </c>
      <c r="C125" s="21">
        <f>F2</f>
        <v>800</v>
      </c>
      <c r="D125" s="123">
        <f>((800*B125)/C125)/22</f>
        <v>0</v>
      </c>
      <c r="E125" s="304"/>
    </row>
    <row r="126" spans="1:11" x14ac:dyDescent="0.35">
      <c r="A126" s="17" t="str">
        <f>E22</f>
        <v>INTERNA -
Laboratórios</v>
      </c>
      <c r="B126" s="29">
        <f>SUM(J22:J27)</f>
        <v>0</v>
      </c>
      <c r="C126" s="21">
        <f>F22</f>
        <v>360</v>
      </c>
      <c r="D126" s="123">
        <f t="shared" ref="D126:D130" si="44">((800*B126)/C126)/22</f>
        <v>0</v>
      </c>
      <c r="E126" s="305"/>
    </row>
    <row r="127" spans="1:11" x14ac:dyDescent="0.35">
      <c r="A127" s="17" t="str">
        <f>E28</f>
        <v>INTERNA -
Almoxarifado / Galpões</v>
      </c>
      <c r="B127" s="29">
        <f>SUM(J28:J33)</f>
        <v>28.999999999999996</v>
      </c>
      <c r="C127" s="21">
        <f>F28</f>
        <v>1500</v>
      </c>
      <c r="D127" s="123">
        <f t="shared" si="44"/>
        <v>0.70303030303030301</v>
      </c>
      <c r="E127" s="305"/>
    </row>
    <row r="128" spans="1:11" x14ac:dyDescent="0.35">
      <c r="A128" s="17" t="str">
        <f>E34</f>
        <v>INTERNA -
Oficinas</v>
      </c>
      <c r="B128" s="29">
        <f>SUM(J34:J39)</f>
        <v>0</v>
      </c>
      <c r="C128" s="21">
        <f>F34</f>
        <v>1200</v>
      </c>
      <c r="D128" s="123">
        <f t="shared" si="44"/>
        <v>0</v>
      </c>
      <c r="E128" s="305"/>
    </row>
    <row r="129" spans="1:15" x14ac:dyDescent="0.35">
      <c r="A129" s="17" t="str">
        <f>E40</f>
        <v>INTERNA -
Áreas com espaços livres - saguão, hall e salão</v>
      </c>
      <c r="B129" s="29">
        <f>SUM(J40:J51)</f>
        <v>1163.8</v>
      </c>
      <c r="C129" s="21">
        <f>F40</f>
        <v>1000</v>
      </c>
      <c r="D129" s="123">
        <f t="shared" si="44"/>
        <v>42.32</v>
      </c>
      <c r="E129" s="305"/>
    </row>
    <row r="130" spans="1:15" x14ac:dyDescent="0.35">
      <c r="A130" s="17" t="str">
        <f>E52</f>
        <v>INTERNA -
Banheiros</v>
      </c>
      <c r="B130" s="29">
        <f>SUM(J52:J63)</f>
        <v>4774</v>
      </c>
      <c r="C130" s="21">
        <f>F52</f>
        <v>250</v>
      </c>
      <c r="D130" s="123">
        <f t="shared" si="44"/>
        <v>694.4</v>
      </c>
      <c r="E130" s="305"/>
    </row>
    <row r="131" spans="1:15" x14ac:dyDescent="0.35">
      <c r="C131" s="21"/>
      <c r="D131" s="123"/>
      <c r="E131" s="306"/>
    </row>
    <row r="132" spans="1:15" ht="30.75" customHeight="1" thickBot="1" x14ac:dyDescent="0.4">
      <c r="A132" s="297" t="s">
        <v>44</v>
      </c>
      <c r="B132" s="298"/>
      <c r="C132" s="298"/>
      <c r="D132" s="128">
        <f>SUM(D125:D131)</f>
        <v>737.42303030303026</v>
      </c>
      <c r="E132" s="26">
        <f>D132/800</f>
        <v>0.92177878787878786</v>
      </c>
      <c r="G132" s="12"/>
      <c r="H132" s="12"/>
    </row>
    <row r="133" spans="1:15" x14ac:dyDescent="0.35">
      <c r="A133" s="15"/>
      <c r="B133" s="15"/>
      <c r="C133" s="15"/>
      <c r="D133" s="27"/>
      <c r="E133" s="5"/>
    </row>
    <row r="134" spans="1:15" ht="15.75" customHeight="1" thickBot="1" x14ac:dyDescent="0.4">
      <c r="A134" s="15"/>
      <c r="B134" s="15"/>
      <c r="C134" s="15"/>
      <c r="D134" s="16"/>
    </row>
    <row r="135" spans="1:15" ht="15.75" customHeight="1" x14ac:dyDescent="0.35">
      <c r="A135" s="326" t="s">
        <v>45</v>
      </c>
      <c r="B135" s="327"/>
      <c r="C135" s="327"/>
      <c r="D135" s="327"/>
      <c r="E135" s="328"/>
    </row>
    <row r="136" spans="1:15" ht="72.5" x14ac:dyDescent="0.35">
      <c r="A136" s="24" t="s">
        <v>39</v>
      </c>
      <c r="B136" s="13" t="s">
        <v>46</v>
      </c>
      <c r="C136" s="13" t="s">
        <v>47</v>
      </c>
      <c r="D136" s="14" t="s">
        <v>48</v>
      </c>
      <c r="E136" s="25" t="s">
        <v>43</v>
      </c>
    </row>
    <row r="137" spans="1:15" s="4" customFormat="1" ht="43.5" x14ac:dyDescent="0.35">
      <c r="A137" s="19" t="str">
        <f>E64</f>
        <v>EXTERNA - 
Pisos pavimentados adjacentes / contíguos às edificações</v>
      </c>
      <c r="B137" s="12">
        <f>SUM(J64:J70)</f>
        <v>9325.0299999999988</v>
      </c>
      <c r="C137" s="22">
        <f>F64</f>
        <v>1800</v>
      </c>
      <c r="D137" s="23">
        <f>((1800*B137)/C137)/22</f>
        <v>423.86499999999995</v>
      </c>
      <c r="E137" s="304"/>
      <c r="I137" s="3"/>
      <c r="J137"/>
      <c r="K137"/>
      <c r="L137"/>
      <c r="M137"/>
      <c r="N137"/>
      <c r="O137"/>
    </row>
    <row r="138" spans="1:15" s="4" customFormat="1" ht="43.5" x14ac:dyDescent="0.35">
      <c r="A138" s="19" t="str">
        <f>E71</f>
        <v>EXTERNA - 
Varriação de passeios e arruamentos</v>
      </c>
      <c r="B138" s="12">
        <f>SUM(J71:J76)</f>
        <v>391.6</v>
      </c>
      <c r="C138" s="22">
        <f>F71</f>
        <v>6000</v>
      </c>
      <c r="D138" s="23">
        <f>((1800*B138)/C138)/22</f>
        <v>5.34</v>
      </c>
      <c r="E138" s="305"/>
      <c r="I138" s="3"/>
      <c r="J138"/>
      <c r="K138"/>
      <c r="L138"/>
      <c r="M138"/>
      <c r="N138"/>
      <c r="O138"/>
    </row>
    <row r="139" spans="1:15" s="4" customFormat="1" ht="43.5" x14ac:dyDescent="0.35">
      <c r="A139" s="19" t="str">
        <f>E77</f>
        <v>EXTERNA - 
Pátios e áreas verdes com alta, média ou baixa frequência</v>
      </c>
      <c r="B139" s="12">
        <f>SUM(J77:J83)</f>
        <v>0</v>
      </c>
      <c r="C139" s="22">
        <f>F77</f>
        <v>1800</v>
      </c>
      <c r="D139" s="23">
        <f>((1800*B139)/C139)/22</f>
        <v>0</v>
      </c>
      <c r="E139" s="305"/>
      <c r="I139" s="3"/>
      <c r="J139"/>
      <c r="K139"/>
      <c r="L139"/>
      <c r="M139"/>
      <c r="N139"/>
      <c r="O139"/>
    </row>
    <row r="140" spans="1:15" s="4" customFormat="1" ht="58" x14ac:dyDescent="0.35">
      <c r="A140" s="19" t="str">
        <f>E84</f>
        <v>EXTERNA - 
Coleta de detritos em pátios e áreas verdes com frequência diária</v>
      </c>
      <c r="B140" s="12">
        <f>SUM(J84:J90)</f>
        <v>0</v>
      </c>
      <c r="C140" s="22">
        <f>F84</f>
        <v>100000</v>
      </c>
      <c r="D140" s="23">
        <f>((1800*B140)/C140)/22</f>
        <v>0</v>
      </c>
      <c r="E140" s="305"/>
      <c r="I140" s="3"/>
      <c r="J140"/>
      <c r="K140"/>
      <c r="L140"/>
      <c r="M140"/>
      <c r="N140"/>
      <c r="O140"/>
    </row>
    <row r="141" spans="1:15" s="4" customFormat="1" x14ac:dyDescent="0.35">
      <c r="A141" s="19"/>
      <c r="B141" s="12"/>
      <c r="C141" s="22"/>
      <c r="D141" s="23"/>
      <c r="E141" s="306"/>
      <c r="I141" s="3"/>
      <c r="J141"/>
      <c r="K141"/>
      <c r="L141"/>
      <c r="M141"/>
      <c r="N141"/>
      <c r="O141"/>
    </row>
    <row r="142" spans="1:15" s="4" customFormat="1" ht="30.75" customHeight="1" thickBot="1" x14ac:dyDescent="0.4">
      <c r="A142" s="297" t="s">
        <v>49</v>
      </c>
      <c r="B142" s="298"/>
      <c r="C142" s="298"/>
      <c r="D142" s="128">
        <f>SUM(D137:D141)</f>
        <v>429.20499999999993</v>
      </c>
      <c r="E142" s="26">
        <f>D142/1800</f>
        <v>0.23844722222222217</v>
      </c>
      <c r="I142" s="3"/>
      <c r="J142"/>
      <c r="K142"/>
      <c r="L142"/>
      <c r="M142"/>
      <c r="N142"/>
      <c r="O142"/>
    </row>
    <row r="143" spans="1:15" s="4" customFormat="1" ht="15.75" customHeight="1" x14ac:dyDescent="0.35">
      <c r="A143" s="15"/>
      <c r="B143" s="15"/>
      <c r="C143" s="15"/>
      <c r="D143" s="18"/>
      <c r="I143" s="3"/>
      <c r="J143"/>
      <c r="K143"/>
      <c r="L143"/>
      <c r="M143"/>
      <c r="N143"/>
      <c r="O143"/>
    </row>
    <row r="144" spans="1:15" s="4" customFormat="1" ht="15.75" customHeight="1" thickBot="1" x14ac:dyDescent="0.4">
      <c r="A144" s="15"/>
      <c r="B144" s="15"/>
      <c r="C144" s="15"/>
      <c r="D144" s="18"/>
      <c r="I144" s="3"/>
      <c r="J144"/>
      <c r="K144"/>
      <c r="L144"/>
      <c r="M144"/>
      <c r="N144"/>
      <c r="O144"/>
    </row>
    <row r="145" spans="1:15" s="4" customFormat="1" ht="15.75" customHeight="1" x14ac:dyDescent="0.35">
      <c r="A145" s="326" t="s">
        <v>50</v>
      </c>
      <c r="B145" s="327"/>
      <c r="C145" s="327"/>
      <c r="D145" s="327"/>
      <c r="E145" s="328"/>
      <c r="I145" s="3"/>
      <c r="J145"/>
      <c r="K145"/>
      <c r="L145"/>
      <c r="M145"/>
      <c r="N145"/>
      <c r="O145"/>
    </row>
    <row r="146" spans="1:15" s="4" customFormat="1" ht="72.5" x14ac:dyDescent="0.35">
      <c r="A146" s="24" t="s">
        <v>39</v>
      </c>
      <c r="B146" s="13" t="s">
        <v>46</v>
      </c>
      <c r="C146" s="13" t="s">
        <v>47</v>
      </c>
      <c r="D146" s="14" t="s">
        <v>51</v>
      </c>
      <c r="E146" s="25" t="s">
        <v>43</v>
      </c>
      <c r="I146" s="3"/>
      <c r="J146"/>
      <c r="K146"/>
      <c r="L146"/>
      <c r="M146"/>
      <c r="N146"/>
      <c r="O146"/>
    </row>
    <row r="147" spans="1:15" s="4" customFormat="1" ht="43.5" x14ac:dyDescent="0.35">
      <c r="A147" s="20" t="str">
        <f>E91</f>
        <v>ESQUADRIAS EXTERNAS - 
Face externa COM exposição a situação de risco</v>
      </c>
      <c r="B147" s="12">
        <f>SUM(J91:J97)</f>
        <v>89.28</v>
      </c>
      <c r="C147" s="21">
        <f>F91</f>
        <v>130</v>
      </c>
      <c r="D147" s="23">
        <f>((300*B147)/C147)/22</f>
        <v>9.3650349650349654</v>
      </c>
      <c r="E147" s="304"/>
      <c r="I147" s="3"/>
      <c r="J147"/>
      <c r="K147"/>
      <c r="L147"/>
      <c r="M147"/>
      <c r="N147"/>
      <c r="O147"/>
    </row>
    <row r="148" spans="1:15" s="4" customFormat="1" ht="43.5" x14ac:dyDescent="0.35">
      <c r="A148" s="20" t="str">
        <f>E98</f>
        <v>ESQUADRIAS EXTERNAS - 
Face externa SEM exposição a situação de risco</v>
      </c>
      <c r="B148" s="12">
        <f>SUM(J98:J104)</f>
        <v>544.32000000000005</v>
      </c>
      <c r="C148" s="21">
        <f>F98</f>
        <v>300</v>
      </c>
      <c r="D148" s="23">
        <f>((300*B148)/C148)/22</f>
        <v>24.741818181818186</v>
      </c>
      <c r="E148" s="305"/>
      <c r="I148" s="3"/>
      <c r="J148"/>
      <c r="K148"/>
      <c r="L148"/>
      <c r="M148"/>
      <c r="N148"/>
      <c r="O148"/>
    </row>
    <row r="149" spans="1:15" s="4" customFormat="1" ht="29" x14ac:dyDescent="0.35">
      <c r="A149" s="20" t="str">
        <f>E105</f>
        <v>ESQUADRIAS EXTERNAS - 
Face interna</v>
      </c>
      <c r="B149" s="12">
        <f>SUM(J105:J111)</f>
        <v>0</v>
      </c>
      <c r="C149" s="21">
        <f>F105</f>
        <v>300</v>
      </c>
      <c r="D149" s="23">
        <f>((300*B149)/C149)/22</f>
        <v>0</v>
      </c>
      <c r="E149" s="305"/>
      <c r="I149" s="3"/>
      <c r="J149"/>
      <c r="K149"/>
      <c r="L149"/>
      <c r="M149"/>
      <c r="N149"/>
      <c r="O149"/>
    </row>
    <row r="150" spans="1:15" s="4" customFormat="1" x14ac:dyDescent="0.35">
      <c r="A150" s="20"/>
      <c r="B150" s="12"/>
      <c r="C150" s="21"/>
      <c r="D150" s="23"/>
      <c r="E150" s="306"/>
      <c r="I150" s="3"/>
      <c r="J150"/>
      <c r="K150"/>
      <c r="L150"/>
      <c r="M150"/>
      <c r="N150"/>
      <c r="O150"/>
    </row>
    <row r="151" spans="1:15" s="4" customFormat="1" ht="30.75" customHeight="1" thickBot="1" x14ac:dyDescent="0.4">
      <c r="A151" s="297" t="s">
        <v>52</v>
      </c>
      <c r="B151" s="298"/>
      <c r="C151" s="298"/>
      <c r="D151" s="128">
        <f>SUM(D147:D150)</f>
        <v>34.106853146853155</v>
      </c>
      <c r="E151" s="26">
        <f>D151/300</f>
        <v>0.11368951048951051</v>
      </c>
      <c r="I151" s="3"/>
      <c r="J151"/>
      <c r="K151"/>
      <c r="L151"/>
      <c r="M151"/>
      <c r="N151"/>
      <c r="O151"/>
    </row>
    <row r="153" spans="1:15" s="4" customFormat="1" ht="15" thickBot="1" x14ac:dyDescent="0.4">
      <c r="A153"/>
      <c r="B153"/>
      <c r="C153"/>
      <c r="D153" s="2"/>
      <c r="I153" s="3"/>
      <c r="J153"/>
      <c r="K153"/>
      <c r="L153"/>
      <c r="M153"/>
      <c r="N153"/>
      <c r="O153"/>
    </row>
    <row r="154" spans="1:15" s="4" customFormat="1" x14ac:dyDescent="0.35">
      <c r="A154" s="326" t="s">
        <v>53</v>
      </c>
      <c r="B154" s="327"/>
      <c r="C154" s="327"/>
      <c r="D154" s="327"/>
      <c r="E154" s="328"/>
      <c r="I154" s="3"/>
      <c r="J154"/>
      <c r="K154"/>
      <c r="L154"/>
      <c r="M154"/>
      <c r="N154"/>
      <c r="O154"/>
    </row>
    <row r="155" spans="1:15" s="4" customFormat="1" ht="72.5" x14ac:dyDescent="0.35">
      <c r="A155" s="24" t="s">
        <v>39</v>
      </c>
      <c r="B155" s="13" t="s">
        <v>46</v>
      </c>
      <c r="C155" s="13" t="s">
        <v>47</v>
      </c>
      <c r="D155" s="14" t="s">
        <v>54</v>
      </c>
      <c r="E155" s="25" t="s">
        <v>43</v>
      </c>
      <c r="I155" s="3"/>
      <c r="J155"/>
      <c r="K155"/>
      <c r="L155"/>
      <c r="M155"/>
      <c r="N155"/>
      <c r="O155"/>
    </row>
    <row r="156" spans="1:15" s="4" customFormat="1" x14ac:dyDescent="0.35">
      <c r="A156" s="20" t="str">
        <f>E112</f>
        <v>FACHADAS ENVIDRAÇADAS</v>
      </c>
      <c r="B156" s="12">
        <f>SUM(J112:J114)</f>
        <v>0</v>
      </c>
      <c r="C156" s="21">
        <f>F112</f>
        <v>130</v>
      </c>
      <c r="D156" s="23">
        <f>((130*B156)/C156)/22</f>
        <v>0</v>
      </c>
      <c r="E156" s="304"/>
      <c r="I156" s="3"/>
      <c r="J156"/>
      <c r="K156"/>
      <c r="L156"/>
      <c r="M156"/>
      <c r="N156"/>
      <c r="O156"/>
    </row>
    <row r="157" spans="1:15" s="4" customFormat="1" x14ac:dyDescent="0.35">
      <c r="A157" s="20"/>
      <c r="B157" s="12"/>
      <c r="C157" s="21"/>
      <c r="D157" s="23"/>
      <c r="E157" s="306"/>
      <c r="I157" s="3"/>
      <c r="J157"/>
      <c r="K157"/>
      <c r="L157"/>
      <c r="M157"/>
      <c r="N157"/>
      <c r="O157"/>
    </row>
    <row r="158" spans="1:15" s="4" customFormat="1" ht="30.75" customHeight="1" thickBot="1" x14ac:dyDescent="0.4">
      <c r="A158" s="297" t="s">
        <v>55</v>
      </c>
      <c r="B158" s="298"/>
      <c r="C158" s="298"/>
      <c r="D158" s="128">
        <f>SUM(D156:D157)</f>
        <v>0</v>
      </c>
      <c r="E158" s="26">
        <f>D158/130</f>
        <v>0</v>
      </c>
      <c r="I158" s="3"/>
      <c r="J158"/>
      <c r="K158"/>
      <c r="L158"/>
      <c r="M158"/>
      <c r="N158"/>
      <c r="O158"/>
    </row>
    <row r="159" spans="1:15" s="4" customFormat="1" ht="15" thickBot="1" x14ac:dyDescent="0.4">
      <c r="A159"/>
      <c r="B159"/>
      <c r="C159"/>
      <c r="D159" s="2"/>
      <c r="I159" s="3"/>
      <c r="J159"/>
      <c r="K159"/>
      <c r="L159"/>
      <c r="M159"/>
      <c r="N159"/>
      <c r="O159"/>
    </row>
    <row r="160" spans="1:15" s="4" customFormat="1" ht="15" thickBot="1" x14ac:dyDescent="0.4">
      <c r="A160" s="388" t="s">
        <v>56</v>
      </c>
      <c r="B160" s="389"/>
      <c r="C160" s="389"/>
      <c r="D160" s="389"/>
      <c r="E160" s="10">
        <f>E132+E142+E151+E158</f>
        <v>1.2739155205905206</v>
      </c>
      <c r="I160" s="3"/>
      <c r="J160"/>
      <c r="K160"/>
      <c r="L160"/>
      <c r="M160"/>
      <c r="N160"/>
      <c r="O160"/>
    </row>
  </sheetData>
  <mergeCells count="32">
    <mergeCell ref="E2:E21"/>
    <mergeCell ref="E22:E27"/>
    <mergeCell ref="E71:E76"/>
    <mergeCell ref="E77:E83"/>
    <mergeCell ref="E84:E90"/>
    <mergeCell ref="E52:E63"/>
    <mergeCell ref="E64:E70"/>
    <mergeCell ref="E28:E33"/>
    <mergeCell ref="E34:E39"/>
    <mergeCell ref="E40:E51"/>
    <mergeCell ref="E91:E97"/>
    <mergeCell ref="E98:E104"/>
    <mergeCell ref="E105:E111"/>
    <mergeCell ref="E112:E114"/>
    <mergeCell ref="A115:C115"/>
    <mergeCell ref="A116:I116"/>
    <mergeCell ref="A117:J117"/>
    <mergeCell ref="A120:E120"/>
    <mergeCell ref="A121:E121"/>
    <mergeCell ref="A123:E123"/>
    <mergeCell ref="E125:E131"/>
    <mergeCell ref="A132:C132"/>
    <mergeCell ref="A135:E135"/>
    <mergeCell ref="E137:E141"/>
    <mergeCell ref="A142:C142"/>
    <mergeCell ref="A158:C158"/>
    <mergeCell ref="A160:D160"/>
    <mergeCell ref="A145:E145"/>
    <mergeCell ref="E147:E150"/>
    <mergeCell ref="A151:C151"/>
    <mergeCell ref="A154:E154"/>
    <mergeCell ref="E156:E157"/>
  </mergeCells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O160"/>
  <sheetViews>
    <sheetView workbookViewId="0">
      <pane ySplit="1" topLeftCell="A137" activePane="bottomLeft" state="frozen"/>
      <selection pane="bottomLeft"/>
    </sheetView>
  </sheetViews>
  <sheetFormatPr defaultRowHeight="14.5" x14ac:dyDescent="0.35"/>
  <cols>
    <col min="1" max="1" width="28.81640625" customWidth="1"/>
    <col min="2" max="2" width="10.7265625" customWidth="1"/>
    <col min="3" max="3" width="14.81640625" customWidth="1"/>
    <col min="4" max="4" width="13.453125" style="2" customWidth="1"/>
    <col min="5" max="5" width="15.1796875" style="4" customWidth="1"/>
    <col min="6" max="6" width="14.453125" style="4" customWidth="1"/>
    <col min="7" max="7" width="13.26953125" style="4" customWidth="1"/>
    <col min="8" max="8" width="11.453125" style="4" customWidth="1"/>
    <col min="9" max="9" width="11.54296875" style="3" customWidth="1"/>
    <col min="10" max="10" width="18.81640625" customWidth="1"/>
    <col min="11" max="11" width="10.1796875" customWidth="1"/>
  </cols>
  <sheetData>
    <row r="1" spans="1:13" s="1" customFormat="1" ht="64.5" customHeight="1" thickBot="1" x14ac:dyDescent="0.4">
      <c r="A1" s="42" t="s">
        <v>0</v>
      </c>
      <c r="B1" s="43" t="s">
        <v>1</v>
      </c>
      <c r="C1" s="41" t="s">
        <v>2</v>
      </c>
      <c r="D1" s="44" t="s">
        <v>3</v>
      </c>
      <c r="E1" s="45" t="s">
        <v>4</v>
      </c>
      <c r="F1" s="43" t="s">
        <v>5</v>
      </c>
      <c r="G1" s="41" t="s">
        <v>6</v>
      </c>
      <c r="H1" s="41" t="s">
        <v>7</v>
      </c>
      <c r="I1" s="41" t="s">
        <v>8</v>
      </c>
      <c r="J1" s="46" t="s">
        <v>9</v>
      </c>
      <c r="K1" s="47" t="s">
        <v>10</v>
      </c>
    </row>
    <row r="2" spans="1:13" ht="15" customHeight="1" x14ac:dyDescent="0.35">
      <c r="A2" s="32" t="s">
        <v>87</v>
      </c>
      <c r="B2" s="33">
        <v>4.5</v>
      </c>
      <c r="C2" s="129">
        <v>2.7</v>
      </c>
      <c r="D2" s="30">
        <f>B2*C2</f>
        <v>12.15</v>
      </c>
      <c r="E2" s="301" t="s">
        <v>12</v>
      </c>
      <c r="F2" s="34">
        <v>800</v>
      </c>
      <c r="G2" s="34" t="s">
        <v>13</v>
      </c>
      <c r="H2" s="49">
        <v>1</v>
      </c>
      <c r="I2" s="154">
        <v>22</v>
      </c>
      <c r="J2" s="176">
        <f>D2*I2</f>
        <v>267.3</v>
      </c>
      <c r="K2" s="179">
        <f>J2/F2/22</f>
        <v>1.51875E-2</v>
      </c>
      <c r="M2" s="29"/>
    </row>
    <row r="3" spans="1:13" x14ac:dyDescent="0.35">
      <c r="A3" s="35" t="s">
        <v>88</v>
      </c>
      <c r="B3" s="36">
        <v>5.4</v>
      </c>
      <c r="C3" s="130">
        <v>3.7</v>
      </c>
      <c r="D3" s="6">
        <f>B3*C3</f>
        <v>19.980000000000004</v>
      </c>
      <c r="E3" s="302"/>
      <c r="F3" s="37">
        <v>800</v>
      </c>
      <c r="G3" s="37" t="s">
        <v>13</v>
      </c>
      <c r="H3" s="48">
        <v>1</v>
      </c>
      <c r="I3" s="155">
        <v>22</v>
      </c>
      <c r="J3" s="11">
        <f t="shared" ref="J3:J5" si="0">D3*I3</f>
        <v>439.56000000000006</v>
      </c>
      <c r="K3" s="180">
        <f t="shared" ref="K3:K21" si="1">J3/F3/22</f>
        <v>2.4975000000000004E-2</v>
      </c>
    </row>
    <row r="4" spans="1:13" x14ac:dyDescent="0.35">
      <c r="A4" s="35" t="s">
        <v>89</v>
      </c>
      <c r="B4" s="36">
        <v>2.75</v>
      </c>
      <c r="C4" s="130">
        <v>2.1</v>
      </c>
      <c r="D4" s="6">
        <f t="shared" ref="D4:D7" si="2">B4*C4</f>
        <v>5.7750000000000004</v>
      </c>
      <c r="E4" s="302"/>
      <c r="F4" s="37">
        <v>800</v>
      </c>
      <c r="G4" s="37" t="s">
        <v>13</v>
      </c>
      <c r="H4" s="48">
        <v>1</v>
      </c>
      <c r="I4" s="155">
        <v>22</v>
      </c>
      <c r="J4" s="11">
        <f t="shared" si="0"/>
        <v>127.05000000000001</v>
      </c>
      <c r="K4" s="180">
        <f t="shared" si="1"/>
        <v>7.2187500000000012E-3</v>
      </c>
    </row>
    <row r="5" spans="1:13" x14ac:dyDescent="0.35">
      <c r="A5" s="35" t="s">
        <v>90</v>
      </c>
      <c r="B5" s="36">
        <v>2.25</v>
      </c>
      <c r="C5" s="130">
        <v>4</v>
      </c>
      <c r="D5" s="6">
        <f t="shared" si="2"/>
        <v>9</v>
      </c>
      <c r="E5" s="302"/>
      <c r="F5" s="37">
        <v>800</v>
      </c>
      <c r="G5" s="37" t="s">
        <v>13</v>
      </c>
      <c r="H5" s="48">
        <v>1</v>
      </c>
      <c r="I5" s="155">
        <v>22</v>
      </c>
      <c r="J5" s="11">
        <f t="shared" si="0"/>
        <v>198</v>
      </c>
      <c r="K5" s="180">
        <f t="shared" si="1"/>
        <v>1.125E-2</v>
      </c>
    </row>
    <row r="6" spans="1:13" x14ac:dyDescent="0.35">
      <c r="A6" s="35" t="s">
        <v>91</v>
      </c>
      <c r="B6" s="36">
        <v>4.4000000000000004</v>
      </c>
      <c r="C6" s="130">
        <v>3.9</v>
      </c>
      <c r="D6" s="6">
        <f t="shared" si="2"/>
        <v>17.16</v>
      </c>
      <c r="E6" s="302"/>
      <c r="F6" s="37">
        <v>800</v>
      </c>
      <c r="G6" s="37" t="s">
        <v>13</v>
      </c>
      <c r="H6" s="48">
        <v>1</v>
      </c>
      <c r="I6" s="155">
        <v>22</v>
      </c>
      <c r="J6" s="11">
        <f>D6*I6</f>
        <v>377.52</v>
      </c>
      <c r="K6" s="180">
        <f t="shared" si="1"/>
        <v>2.145E-2</v>
      </c>
    </row>
    <row r="7" spans="1:13" x14ac:dyDescent="0.35">
      <c r="A7" s="35" t="s">
        <v>92</v>
      </c>
      <c r="B7" s="36">
        <v>3.3</v>
      </c>
      <c r="C7" s="130">
        <v>4.1500000000000004</v>
      </c>
      <c r="D7" s="6">
        <f t="shared" si="2"/>
        <v>13.695</v>
      </c>
      <c r="E7" s="302"/>
      <c r="F7" s="37">
        <v>800</v>
      </c>
      <c r="G7" s="37" t="s">
        <v>13</v>
      </c>
      <c r="H7" s="48">
        <v>1</v>
      </c>
      <c r="I7" s="155">
        <v>22</v>
      </c>
      <c r="J7" s="11">
        <f>D7*I7</f>
        <v>301.29000000000002</v>
      </c>
      <c r="K7" s="180">
        <f t="shared" si="1"/>
        <v>1.7118750000000002E-2</v>
      </c>
    </row>
    <row r="8" spans="1:13" x14ac:dyDescent="0.35">
      <c r="A8" s="35" t="s">
        <v>93</v>
      </c>
      <c r="B8" s="36">
        <v>3.6</v>
      </c>
      <c r="C8" s="130">
        <v>4.7</v>
      </c>
      <c r="D8" s="7">
        <f>B8*C8</f>
        <v>16.920000000000002</v>
      </c>
      <c r="E8" s="302"/>
      <c r="F8" s="37">
        <v>800</v>
      </c>
      <c r="G8" s="37" t="s">
        <v>13</v>
      </c>
      <c r="H8" s="37">
        <v>1</v>
      </c>
      <c r="I8" s="155">
        <v>22</v>
      </c>
      <c r="J8" s="11">
        <f>D8*I8</f>
        <v>372.24</v>
      </c>
      <c r="K8" s="180">
        <f>J8/F8/22</f>
        <v>2.1149999999999999E-2</v>
      </c>
    </row>
    <row r="9" spans="1:13" x14ac:dyDescent="0.35">
      <c r="A9" s="35" t="s">
        <v>94</v>
      </c>
      <c r="B9" s="36">
        <v>4.5</v>
      </c>
      <c r="C9" s="130">
        <v>4.5</v>
      </c>
      <c r="D9" s="7">
        <f t="shared" ref="D9:D21" si="3">B9*C9</f>
        <v>20.25</v>
      </c>
      <c r="E9" s="302"/>
      <c r="F9" s="37">
        <v>800</v>
      </c>
      <c r="G9" s="37" t="s">
        <v>13</v>
      </c>
      <c r="H9" s="37">
        <v>1</v>
      </c>
      <c r="I9" s="155">
        <v>22</v>
      </c>
      <c r="J9" s="11">
        <f t="shared" ref="J9:J21" si="4">D9*I9</f>
        <v>445.5</v>
      </c>
      <c r="K9" s="180">
        <f t="shared" si="1"/>
        <v>2.5312500000000002E-2</v>
      </c>
    </row>
    <row r="10" spans="1:13" x14ac:dyDescent="0.35">
      <c r="A10" s="35" t="s">
        <v>95</v>
      </c>
      <c r="B10" s="36">
        <v>3.4</v>
      </c>
      <c r="C10" s="130">
        <v>3.6</v>
      </c>
      <c r="D10" s="7">
        <f t="shared" si="3"/>
        <v>12.24</v>
      </c>
      <c r="E10" s="302"/>
      <c r="F10" s="37">
        <v>800</v>
      </c>
      <c r="G10" s="37" t="s">
        <v>13</v>
      </c>
      <c r="H10" s="37">
        <v>1</v>
      </c>
      <c r="I10" s="155">
        <v>22</v>
      </c>
      <c r="J10" s="11">
        <f t="shared" si="4"/>
        <v>269.28000000000003</v>
      </c>
      <c r="K10" s="180">
        <f t="shared" si="1"/>
        <v>1.5300000000000001E-2</v>
      </c>
    </row>
    <row r="11" spans="1:13" x14ac:dyDescent="0.35">
      <c r="A11" s="35"/>
      <c r="B11" s="36"/>
      <c r="C11" s="130"/>
      <c r="D11" s="7">
        <f t="shared" si="3"/>
        <v>0</v>
      </c>
      <c r="E11" s="302"/>
      <c r="F11" s="37">
        <v>800</v>
      </c>
      <c r="G11" s="37"/>
      <c r="H11" s="37"/>
      <c r="I11" s="155"/>
      <c r="J11" s="11">
        <f t="shared" si="4"/>
        <v>0</v>
      </c>
      <c r="K11" s="180">
        <f t="shared" si="1"/>
        <v>0</v>
      </c>
    </row>
    <row r="12" spans="1:13" x14ac:dyDescent="0.35">
      <c r="A12" s="35"/>
      <c r="B12" s="36"/>
      <c r="C12" s="130"/>
      <c r="D12" s="7">
        <f t="shared" si="3"/>
        <v>0</v>
      </c>
      <c r="E12" s="302"/>
      <c r="F12" s="37">
        <v>800</v>
      </c>
      <c r="G12" s="37"/>
      <c r="H12" s="37"/>
      <c r="I12" s="155"/>
      <c r="J12" s="11">
        <f t="shared" si="4"/>
        <v>0</v>
      </c>
      <c r="K12" s="180">
        <f t="shared" si="1"/>
        <v>0</v>
      </c>
    </row>
    <row r="13" spans="1:13" x14ac:dyDescent="0.35">
      <c r="A13" s="35"/>
      <c r="B13" s="36"/>
      <c r="C13" s="130"/>
      <c r="D13" s="7">
        <f t="shared" si="3"/>
        <v>0</v>
      </c>
      <c r="E13" s="302"/>
      <c r="F13" s="37">
        <v>800</v>
      </c>
      <c r="G13" s="37"/>
      <c r="H13" s="37"/>
      <c r="I13" s="155"/>
      <c r="J13" s="11">
        <f t="shared" si="4"/>
        <v>0</v>
      </c>
      <c r="K13" s="180">
        <f t="shared" si="1"/>
        <v>0</v>
      </c>
    </row>
    <row r="14" spans="1:13" x14ac:dyDescent="0.35">
      <c r="A14" s="35"/>
      <c r="B14" s="36"/>
      <c r="C14" s="130"/>
      <c r="D14" s="7">
        <f t="shared" si="3"/>
        <v>0</v>
      </c>
      <c r="E14" s="302"/>
      <c r="F14" s="37">
        <v>800</v>
      </c>
      <c r="G14" s="37"/>
      <c r="H14" s="37"/>
      <c r="I14" s="155"/>
      <c r="J14" s="11">
        <f t="shared" si="4"/>
        <v>0</v>
      </c>
      <c r="K14" s="180">
        <f t="shared" si="1"/>
        <v>0</v>
      </c>
    </row>
    <row r="15" spans="1:13" x14ac:dyDescent="0.35">
      <c r="A15" s="35"/>
      <c r="B15" s="36"/>
      <c r="C15" s="130"/>
      <c r="D15" s="7">
        <f t="shared" si="3"/>
        <v>0</v>
      </c>
      <c r="E15" s="302"/>
      <c r="F15" s="37">
        <v>800</v>
      </c>
      <c r="G15" s="37"/>
      <c r="H15" s="37"/>
      <c r="I15" s="155"/>
      <c r="J15" s="11">
        <f t="shared" si="4"/>
        <v>0</v>
      </c>
      <c r="K15" s="180">
        <f t="shared" si="1"/>
        <v>0</v>
      </c>
    </row>
    <row r="16" spans="1:13" x14ac:dyDescent="0.35">
      <c r="A16" s="35"/>
      <c r="B16" s="36"/>
      <c r="C16" s="130"/>
      <c r="D16" s="7">
        <f t="shared" si="3"/>
        <v>0</v>
      </c>
      <c r="E16" s="302"/>
      <c r="F16" s="37">
        <v>800</v>
      </c>
      <c r="G16" s="37"/>
      <c r="H16" s="37"/>
      <c r="I16" s="155"/>
      <c r="J16" s="11">
        <f t="shared" si="4"/>
        <v>0</v>
      </c>
      <c r="K16" s="180">
        <f t="shared" si="1"/>
        <v>0</v>
      </c>
    </row>
    <row r="17" spans="1:13" x14ac:dyDescent="0.35">
      <c r="A17" s="35"/>
      <c r="B17" s="36"/>
      <c r="C17" s="130"/>
      <c r="D17" s="7">
        <f t="shared" si="3"/>
        <v>0</v>
      </c>
      <c r="E17" s="302"/>
      <c r="F17" s="37">
        <v>800</v>
      </c>
      <c r="G17" s="37"/>
      <c r="H17" s="37"/>
      <c r="I17" s="155"/>
      <c r="J17" s="11">
        <f t="shared" si="4"/>
        <v>0</v>
      </c>
      <c r="K17" s="180">
        <f t="shared" si="1"/>
        <v>0</v>
      </c>
    </row>
    <row r="18" spans="1:13" x14ac:dyDescent="0.35">
      <c r="A18" s="35"/>
      <c r="B18" s="36"/>
      <c r="C18" s="130"/>
      <c r="D18" s="7">
        <f t="shared" si="3"/>
        <v>0</v>
      </c>
      <c r="E18" s="302"/>
      <c r="F18" s="37">
        <v>800</v>
      </c>
      <c r="G18" s="37"/>
      <c r="H18" s="37"/>
      <c r="I18" s="155"/>
      <c r="J18" s="11">
        <f t="shared" si="4"/>
        <v>0</v>
      </c>
      <c r="K18" s="180">
        <f t="shared" si="1"/>
        <v>0</v>
      </c>
    </row>
    <row r="19" spans="1:13" x14ac:dyDescent="0.35">
      <c r="A19" s="35"/>
      <c r="B19" s="36"/>
      <c r="C19" s="130"/>
      <c r="D19" s="7">
        <f t="shared" si="3"/>
        <v>0</v>
      </c>
      <c r="E19" s="302"/>
      <c r="F19" s="37">
        <v>800</v>
      </c>
      <c r="G19" s="37"/>
      <c r="H19" s="37"/>
      <c r="I19" s="155"/>
      <c r="J19" s="11">
        <f t="shared" si="4"/>
        <v>0</v>
      </c>
      <c r="K19" s="180">
        <f t="shared" si="1"/>
        <v>0</v>
      </c>
    </row>
    <row r="20" spans="1:13" x14ac:dyDescent="0.35">
      <c r="A20" s="35"/>
      <c r="B20" s="36"/>
      <c r="C20" s="130"/>
      <c r="D20" s="7">
        <f t="shared" si="3"/>
        <v>0</v>
      </c>
      <c r="E20" s="302"/>
      <c r="F20" s="37">
        <v>800</v>
      </c>
      <c r="G20" s="37"/>
      <c r="H20" s="37"/>
      <c r="I20" s="155"/>
      <c r="J20" s="11">
        <f t="shared" si="4"/>
        <v>0</v>
      </c>
      <c r="K20" s="180">
        <f t="shared" si="1"/>
        <v>0</v>
      </c>
    </row>
    <row r="21" spans="1:13" ht="15" thickBot="1" x14ac:dyDescent="0.4">
      <c r="A21" s="38"/>
      <c r="B21" s="39"/>
      <c r="C21" s="131"/>
      <c r="D21" s="151">
        <f t="shared" si="3"/>
        <v>0</v>
      </c>
      <c r="E21" s="303"/>
      <c r="F21" s="40">
        <v>800</v>
      </c>
      <c r="G21" s="40"/>
      <c r="H21" s="40"/>
      <c r="I21" s="156"/>
      <c r="J21" s="177">
        <f t="shared" si="4"/>
        <v>0</v>
      </c>
      <c r="K21" s="181">
        <f t="shared" si="1"/>
        <v>0</v>
      </c>
    </row>
    <row r="22" spans="1:13" x14ac:dyDescent="0.35">
      <c r="A22" s="124" t="s">
        <v>96</v>
      </c>
      <c r="B22" s="125">
        <v>4</v>
      </c>
      <c r="C22" s="132">
        <v>2.4</v>
      </c>
      <c r="D22" s="8">
        <f>B22*C22</f>
        <v>9.6</v>
      </c>
      <c r="E22" s="329" t="s">
        <v>14</v>
      </c>
      <c r="F22" s="126">
        <v>360</v>
      </c>
      <c r="G22" s="126" t="s">
        <v>13</v>
      </c>
      <c r="H22" s="127">
        <v>1</v>
      </c>
      <c r="I22" s="157">
        <v>22</v>
      </c>
      <c r="J22" s="28">
        <f>D22*I22</f>
        <v>211.2</v>
      </c>
      <c r="K22" s="182">
        <f>J22/F22/22</f>
        <v>2.6666666666666668E-2</v>
      </c>
      <c r="M22" s="29"/>
    </row>
    <row r="23" spans="1:13" x14ac:dyDescent="0.35">
      <c r="A23" s="55"/>
      <c r="B23" s="56"/>
      <c r="C23" s="133"/>
      <c r="D23" s="6">
        <f>B23*C23</f>
        <v>0</v>
      </c>
      <c r="E23" s="315"/>
      <c r="F23" s="57">
        <v>360</v>
      </c>
      <c r="G23" s="57"/>
      <c r="H23" s="58"/>
      <c r="I23" s="158"/>
      <c r="J23" s="11">
        <f t="shared" ref="J23:J25" si="5">D23*I23</f>
        <v>0</v>
      </c>
      <c r="K23" s="183">
        <f t="shared" ref="K23:K27" si="6">J23/F23/22</f>
        <v>0</v>
      </c>
    </row>
    <row r="24" spans="1:13" x14ac:dyDescent="0.35">
      <c r="A24" s="55"/>
      <c r="B24" s="56"/>
      <c r="C24" s="133"/>
      <c r="D24" s="6">
        <f t="shared" ref="D24:D27" si="7">B24*C24</f>
        <v>0</v>
      </c>
      <c r="E24" s="315"/>
      <c r="F24" s="57">
        <v>360</v>
      </c>
      <c r="G24" s="57"/>
      <c r="H24" s="58"/>
      <c r="I24" s="158"/>
      <c r="J24" s="11">
        <f t="shared" si="5"/>
        <v>0</v>
      </c>
      <c r="K24" s="183">
        <f t="shared" si="6"/>
        <v>0</v>
      </c>
    </row>
    <row r="25" spans="1:13" x14ac:dyDescent="0.35">
      <c r="A25" s="55"/>
      <c r="B25" s="56"/>
      <c r="C25" s="133"/>
      <c r="D25" s="6">
        <f t="shared" si="7"/>
        <v>0</v>
      </c>
      <c r="E25" s="315"/>
      <c r="F25" s="57">
        <v>360</v>
      </c>
      <c r="G25" s="57"/>
      <c r="H25" s="58"/>
      <c r="I25" s="158"/>
      <c r="J25" s="11">
        <f t="shared" si="5"/>
        <v>0</v>
      </c>
      <c r="K25" s="183">
        <f t="shared" si="6"/>
        <v>0</v>
      </c>
    </row>
    <row r="26" spans="1:13" x14ac:dyDescent="0.35">
      <c r="A26" s="55"/>
      <c r="B26" s="56"/>
      <c r="C26" s="133"/>
      <c r="D26" s="6">
        <f t="shared" si="7"/>
        <v>0</v>
      </c>
      <c r="E26" s="315"/>
      <c r="F26" s="57">
        <v>360</v>
      </c>
      <c r="G26" s="57"/>
      <c r="H26" s="58"/>
      <c r="I26" s="158"/>
      <c r="J26" s="11">
        <f>D26*I26</f>
        <v>0</v>
      </c>
      <c r="K26" s="183">
        <f t="shared" si="6"/>
        <v>0</v>
      </c>
    </row>
    <row r="27" spans="1:13" ht="15" thickBot="1" x14ac:dyDescent="0.4">
      <c r="A27" s="59"/>
      <c r="B27" s="60"/>
      <c r="C27" s="134"/>
      <c r="D27" s="31">
        <f t="shared" si="7"/>
        <v>0</v>
      </c>
      <c r="E27" s="316"/>
      <c r="F27" s="61">
        <v>360</v>
      </c>
      <c r="G27" s="61"/>
      <c r="H27" s="62"/>
      <c r="I27" s="159"/>
      <c r="J27" s="177">
        <f>D27*I27</f>
        <v>0</v>
      </c>
      <c r="K27" s="184">
        <f t="shared" si="6"/>
        <v>0</v>
      </c>
    </row>
    <row r="28" spans="1:13" x14ac:dyDescent="0.35">
      <c r="A28" s="87"/>
      <c r="B28" s="88"/>
      <c r="C28" s="135"/>
      <c r="D28" s="152">
        <f>B28*C28</f>
        <v>0</v>
      </c>
      <c r="E28" s="317" t="s">
        <v>15</v>
      </c>
      <c r="F28" s="89">
        <v>1500</v>
      </c>
      <c r="G28" s="89"/>
      <c r="H28" s="89"/>
      <c r="I28" s="160"/>
      <c r="J28" s="176">
        <f>D28*I28</f>
        <v>0</v>
      </c>
      <c r="K28" s="185">
        <f>J28/F28/22</f>
        <v>0</v>
      </c>
    </row>
    <row r="29" spans="1:13" x14ac:dyDescent="0.35">
      <c r="A29" s="63"/>
      <c r="B29" s="64"/>
      <c r="C29" s="136"/>
      <c r="D29" s="7">
        <f t="shared" ref="D29:D33" si="8">B29*C29</f>
        <v>0</v>
      </c>
      <c r="E29" s="318"/>
      <c r="F29" s="65">
        <v>1500</v>
      </c>
      <c r="G29" s="65"/>
      <c r="H29" s="65"/>
      <c r="I29" s="161"/>
      <c r="J29" s="11">
        <f>D29*I29</f>
        <v>0</v>
      </c>
      <c r="K29" s="186">
        <f t="shared" ref="K29:K33" si="9">J29/F29/22</f>
        <v>0</v>
      </c>
    </row>
    <row r="30" spans="1:13" x14ac:dyDescent="0.35">
      <c r="A30" s="63"/>
      <c r="B30" s="64"/>
      <c r="C30" s="136"/>
      <c r="D30" s="7">
        <f t="shared" si="8"/>
        <v>0</v>
      </c>
      <c r="E30" s="318"/>
      <c r="F30" s="65">
        <v>1500</v>
      </c>
      <c r="G30" s="65"/>
      <c r="H30" s="65"/>
      <c r="I30" s="161"/>
      <c r="J30" s="11">
        <f t="shared" ref="J30:J33" si="10">D30*I30</f>
        <v>0</v>
      </c>
      <c r="K30" s="186">
        <f t="shared" si="9"/>
        <v>0</v>
      </c>
    </row>
    <row r="31" spans="1:13" x14ac:dyDescent="0.35">
      <c r="A31" s="63"/>
      <c r="B31" s="64"/>
      <c r="C31" s="136"/>
      <c r="D31" s="7">
        <f t="shared" si="8"/>
        <v>0</v>
      </c>
      <c r="E31" s="318"/>
      <c r="F31" s="65">
        <v>1500</v>
      </c>
      <c r="G31" s="65"/>
      <c r="H31" s="65"/>
      <c r="I31" s="161"/>
      <c r="J31" s="11">
        <f t="shared" si="10"/>
        <v>0</v>
      </c>
      <c r="K31" s="186">
        <f t="shared" si="9"/>
        <v>0</v>
      </c>
    </row>
    <row r="32" spans="1:13" x14ac:dyDescent="0.35">
      <c r="A32" s="63"/>
      <c r="B32" s="64"/>
      <c r="C32" s="136"/>
      <c r="D32" s="7">
        <f t="shared" si="8"/>
        <v>0</v>
      </c>
      <c r="E32" s="318"/>
      <c r="F32" s="65">
        <v>1500</v>
      </c>
      <c r="G32" s="65"/>
      <c r="H32" s="65"/>
      <c r="I32" s="161"/>
      <c r="J32" s="11">
        <f t="shared" si="10"/>
        <v>0</v>
      </c>
      <c r="K32" s="186">
        <f t="shared" si="9"/>
        <v>0</v>
      </c>
    </row>
    <row r="33" spans="1:11" ht="15" thickBot="1" x14ac:dyDescent="0.4">
      <c r="A33" s="66"/>
      <c r="B33" s="67"/>
      <c r="C33" s="137"/>
      <c r="D33" s="151">
        <f t="shared" si="8"/>
        <v>0</v>
      </c>
      <c r="E33" s="319"/>
      <c r="F33" s="68">
        <v>1500</v>
      </c>
      <c r="G33" s="68"/>
      <c r="H33" s="68"/>
      <c r="I33" s="162"/>
      <c r="J33" s="177">
        <f t="shared" si="10"/>
        <v>0</v>
      </c>
      <c r="K33" s="187">
        <f t="shared" si="9"/>
        <v>0</v>
      </c>
    </row>
    <row r="34" spans="1:11" x14ac:dyDescent="0.35">
      <c r="A34" s="90" t="s">
        <v>82</v>
      </c>
      <c r="B34" s="91">
        <v>4.8</v>
      </c>
      <c r="C34" s="138">
        <v>5</v>
      </c>
      <c r="D34" s="152">
        <f>B34*C34</f>
        <v>24</v>
      </c>
      <c r="E34" s="320" t="s">
        <v>16</v>
      </c>
      <c r="F34" s="92">
        <v>1200</v>
      </c>
      <c r="G34" s="92" t="s">
        <v>13</v>
      </c>
      <c r="H34" s="92">
        <v>1</v>
      </c>
      <c r="I34" s="163">
        <v>22</v>
      </c>
      <c r="J34" s="176">
        <f>D34*I34</f>
        <v>528</v>
      </c>
      <c r="K34" s="188">
        <f>J34/F34/22</f>
        <v>0.02</v>
      </c>
    </row>
    <row r="35" spans="1:11" x14ac:dyDescent="0.35">
      <c r="A35" s="69" t="s">
        <v>97</v>
      </c>
      <c r="B35" s="70">
        <v>4</v>
      </c>
      <c r="C35" s="139">
        <v>3.1</v>
      </c>
      <c r="D35" s="7">
        <f t="shared" ref="D35:D39" si="11">B35*C35</f>
        <v>12.4</v>
      </c>
      <c r="E35" s="321"/>
      <c r="F35" s="71">
        <v>1200</v>
      </c>
      <c r="G35" s="71" t="s">
        <v>13</v>
      </c>
      <c r="H35" s="71">
        <v>1</v>
      </c>
      <c r="I35" s="164">
        <v>22</v>
      </c>
      <c r="J35" s="11">
        <f t="shared" ref="J35:J39" si="12">D35*I35</f>
        <v>272.8</v>
      </c>
      <c r="K35" s="189">
        <f t="shared" ref="K35:K39" si="13">J35/F35/22</f>
        <v>1.0333333333333333E-2</v>
      </c>
    </row>
    <row r="36" spans="1:11" x14ac:dyDescent="0.35">
      <c r="A36" s="69"/>
      <c r="B36" s="70"/>
      <c r="C36" s="139"/>
      <c r="D36" s="7">
        <f t="shared" si="11"/>
        <v>0</v>
      </c>
      <c r="E36" s="321"/>
      <c r="F36" s="71">
        <v>1200</v>
      </c>
      <c r="G36" s="71"/>
      <c r="H36" s="71"/>
      <c r="I36" s="164"/>
      <c r="J36" s="11">
        <f t="shared" si="12"/>
        <v>0</v>
      </c>
      <c r="K36" s="189">
        <f t="shared" si="13"/>
        <v>0</v>
      </c>
    </row>
    <row r="37" spans="1:11" x14ac:dyDescent="0.35">
      <c r="A37" s="69"/>
      <c r="B37" s="70"/>
      <c r="C37" s="139"/>
      <c r="D37" s="7">
        <f t="shared" si="11"/>
        <v>0</v>
      </c>
      <c r="E37" s="321"/>
      <c r="F37" s="71">
        <v>1200</v>
      </c>
      <c r="G37" s="71"/>
      <c r="H37" s="71"/>
      <c r="I37" s="164"/>
      <c r="J37" s="11">
        <f t="shared" si="12"/>
        <v>0</v>
      </c>
      <c r="K37" s="189">
        <f t="shared" si="13"/>
        <v>0</v>
      </c>
    </row>
    <row r="38" spans="1:11" x14ac:dyDescent="0.35">
      <c r="A38" s="69"/>
      <c r="B38" s="70"/>
      <c r="C38" s="139"/>
      <c r="D38" s="7">
        <f t="shared" si="11"/>
        <v>0</v>
      </c>
      <c r="E38" s="321"/>
      <c r="F38" s="71">
        <v>1200</v>
      </c>
      <c r="G38" s="71"/>
      <c r="H38" s="71"/>
      <c r="I38" s="164"/>
      <c r="J38" s="11">
        <f t="shared" si="12"/>
        <v>0</v>
      </c>
      <c r="K38" s="189">
        <f t="shared" si="13"/>
        <v>0</v>
      </c>
    </row>
    <row r="39" spans="1:11" ht="15" thickBot="1" x14ac:dyDescent="0.4">
      <c r="A39" s="72"/>
      <c r="B39" s="73"/>
      <c r="C39" s="140"/>
      <c r="D39" s="151">
        <f t="shared" si="11"/>
        <v>0</v>
      </c>
      <c r="E39" s="322"/>
      <c r="F39" s="74">
        <v>1200</v>
      </c>
      <c r="G39" s="74"/>
      <c r="H39" s="74"/>
      <c r="I39" s="165"/>
      <c r="J39" s="177">
        <f t="shared" si="12"/>
        <v>0</v>
      </c>
      <c r="K39" s="190">
        <f t="shared" si="13"/>
        <v>0</v>
      </c>
    </row>
    <row r="40" spans="1:11" x14ac:dyDescent="0.35">
      <c r="A40" s="93" t="s">
        <v>98</v>
      </c>
      <c r="B40" s="94">
        <v>7.8</v>
      </c>
      <c r="C40" s="141">
        <v>3.1</v>
      </c>
      <c r="D40" s="152">
        <f>B40*C40</f>
        <v>24.18</v>
      </c>
      <c r="E40" s="323" t="s">
        <v>17</v>
      </c>
      <c r="F40" s="95">
        <v>1000</v>
      </c>
      <c r="G40" s="95" t="s">
        <v>13</v>
      </c>
      <c r="H40" s="95">
        <v>1</v>
      </c>
      <c r="I40" s="166">
        <v>22</v>
      </c>
      <c r="J40" s="176">
        <f>D40*I40</f>
        <v>531.96</v>
      </c>
      <c r="K40" s="191">
        <f>J40/F40/22</f>
        <v>2.418E-2</v>
      </c>
    </row>
    <row r="41" spans="1:11" x14ac:dyDescent="0.35">
      <c r="A41" s="75" t="s">
        <v>99</v>
      </c>
      <c r="B41" s="76">
        <v>2.4</v>
      </c>
      <c r="C41" s="142">
        <v>3.3</v>
      </c>
      <c r="D41" s="7">
        <f t="shared" ref="D41:D51" si="14">B41*C41</f>
        <v>7.919999999999999</v>
      </c>
      <c r="E41" s="324"/>
      <c r="F41" s="77">
        <v>1000</v>
      </c>
      <c r="G41" s="77" t="s">
        <v>13</v>
      </c>
      <c r="H41" s="77">
        <v>1</v>
      </c>
      <c r="I41" s="167">
        <v>22</v>
      </c>
      <c r="J41" s="11">
        <f t="shared" ref="J41:J51" si="15">D41*I41</f>
        <v>174.23999999999998</v>
      </c>
      <c r="K41" s="192">
        <f t="shared" ref="K41:K51" si="16">J41/F41/22</f>
        <v>7.9199999999999982E-3</v>
      </c>
    </row>
    <row r="42" spans="1:11" x14ac:dyDescent="0.35">
      <c r="A42" s="75" t="s">
        <v>100</v>
      </c>
      <c r="B42" s="76">
        <v>9.4</v>
      </c>
      <c r="C42" s="142">
        <v>2.5</v>
      </c>
      <c r="D42" s="7">
        <f t="shared" si="14"/>
        <v>23.5</v>
      </c>
      <c r="E42" s="324"/>
      <c r="F42" s="77">
        <v>1000</v>
      </c>
      <c r="G42" s="77" t="s">
        <v>13</v>
      </c>
      <c r="H42" s="77">
        <v>1</v>
      </c>
      <c r="I42" s="167">
        <v>22</v>
      </c>
      <c r="J42" s="11">
        <f t="shared" si="15"/>
        <v>517</v>
      </c>
      <c r="K42" s="192">
        <f t="shared" si="16"/>
        <v>2.35E-2</v>
      </c>
    </row>
    <row r="43" spans="1:11" x14ac:dyDescent="0.35">
      <c r="A43" s="75" t="s">
        <v>101</v>
      </c>
      <c r="B43" s="76">
        <v>4.0999999999999996</v>
      </c>
      <c r="C43" s="142">
        <v>9.3000000000000007</v>
      </c>
      <c r="D43" s="7">
        <f t="shared" si="14"/>
        <v>38.130000000000003</v>
      </c>
      <c r="E43" s="324"/>
      <c r="F43" s="77">
        <v>1000</v>
      </c>
      <c r="G43" s="77" t="s">
        <v>13</v>
      </c>
      <c r="H43" s="77">
        <v>1</v>
      </c>
      <c r="I43" s="167">
        <v>22</v>
      </c>
      <c r="J43" s="11">
        <f t="shared" si="15"/>
        <v>838.86</v>
      </c>
      <c r="K43" s="192">
        <f t="shared" si="16"/>
        <v>3.8130000000000004E-2</v>
      </c>
    </row>
    <row r="44" spans="1:11" x14ac:dyDescent="0.35">
      <c r="A44" s="75"/>
      <c r="B44" s="76"/>
      <c r="C44" s="142"/>
      <c r="D44" s="7">
        <f t="shared" si="14"/>
        <v>0</v>
      </c>
      <c r="E44" s="324"/>
      <c r="F44" s="77">
        <v>1000</v>
      </c>
      <c r="G44" s="77"/>
      <c r="H44" s="77"/>
      <c r="I44" s="167"/>
      <c r="J44" s="11">
        <f t="shared" si="15"/>
        <v>0</v>
      </c>
      <c r="K44" s="192">
        <f t="shared" si="16"/>
        <v>0</v>
      </c>
    </row>
    <row r="45" spans="1:11" x14ac:dyDescent="0.35">
      <c r="A45" s="75"/>
      <c r="B45" s="76"/>
      <c r="C45" s="142"/>
      <c r="D45" s="7">
        <f t="shared" si="14"/>
        <v>0</v>
      </c>
      <c r="E45" s="324"/>
      <c r="F45" s="77">
        <v>1000</v>
      </c>
      <c r="G45" s="77"/>
      <c r="H45" s="77"/>
      <c r="I45" s="167"/>
      <c r="J45" s="11">
        <f t="shared" si="15"/>
        <v>0</v>
      </c>
      <c r="K45" s="192">
        <f t="shared" si="16"/>
        <v>0</v>
      </c>
    </row>
    <row r="46" spans="1:11" x14ac:dyDescent="0.35">
      <c r="A46" s="75"/>
      <c r="B46" s="76"/>
      <c r="C46" s="142"/>
      <c r="D46" s="7">
        <f t="shared" si="14"/>
        <v>0</v>
      </c>
      <c r="E46" s="324"/>
      <c r="F46" s="77">
        <v>1000</v>
      </c>
      <c r="G46" s="77"/>
      <c r="H46" s="77"/>
      <c r="I46" s="167"/>
      <c r="J46" s="11">
        <f t="shared" si="15"/>
        <v>0</v>
      </c>
      <c r="K46" s="192">
        <f t="shared" si="16"/>
        <v>0</v>
      </c>
    </row>
    <row r="47" spans="1:11" x14ac:dyDescent="0.35">
      <c r="A47" s="75"/>
      <c r="B47" s="76"/>
      <c r="C47" s="142"/>
      <c r="D47" s="7">
        <f t="shared" si="14"/>
        <v>0</v>
      </c>
      <c r="E47" s="324"/>
      <c r="F47" s="77">
        <v>1000</v>
      </c>
      <c r="G47" s="77"/>
      <c r="H47" s="77"/>
      <c r="I47" s="167"/>
      <c r="J47" s="11">
        <f t="shared" si="15"/>
        <v>0</v>
      </c>
      <c r="K47" s="192">
        <f t="shared" si="16"/>
        <v>0</v>
      </c>
    </row>
    <row r="48" spans="1:11" x14ac:dyDescent="0.35">
      <c r="A48" s="75"/>
      <c r="B48" s="76"/>
      <c r="C48" s="142"/>
      <c r="D48" s="7">
        <f t="shared" si="14"/>
        <v>0</v>
      </c>
      <c r="E48" s="324"/>
      <c r="F48" s="77">
        <v>1000</v>
      </c>
      <c r="G48" s="77"/>
      <c r="H48" s="77"/>
      <c r="I48" s="167"/>
      <c r="J48" s="11">
        <f t="shared" si="15"/>
        <v>0</v>
      </c>
      <c r="K48" s="192">
        <f t="shared" si="16"/>
        <v>0</v>
      </c>
    </row>
    <row r="49" spans="1:13" x14ac:dyDescent="0.35">
      <c r="A49" s="75"/>
      <c r="B49" s="76"/>
      <c r="C49" s="142"/>
      <c r="D49" s="7">
        <f t="shared" si="14"/>
        <v>0</v>
      </c>
      <c r="E49" s="324"/>
      <c r="F49" s="77">
        <v>1000</v>
      </c>
      <c r="G49" s="77"/>
      <c r="H49" s="77"/>
      <c r="I49" s="167"/>
      <c r="J49" s="11">
        <f t="shared" si="15"/>
        <v>0</v>
      </c>
      <c r="K49" s="192">
        <f t="shared" si="16"/>
        <v>0</v>
      </c>
    </row>
    <row r="50" spans="1:13" x14ac:dyDescent="0.35">
      <c r="A50" s="75"/>
      <c r="B50" s="76"/>
      <c r="C50" s="142"/>
      <c r="D50" s="7">
        <f t="shared" si="14"/>
        <v>0</v>
      </c>
      <c r="E50" s="324"/>
      <c r="F50" s="77">
        <v>1000</v>
      </c>
      <c r="G50" s="77"/>
      <c r="H50" s="77"/>
      <c r="I50" s="167"/>
      <c r="J50" s="11">
        <f t="shared" si="15"/>
        <v>0</v>
      </c>
      <c r="K50" s="192">
        <f t="shared" si="16"/>
        <v>0</v>
      </c>
    </row>
    <row r="51" spans="1:13" ht="15" thickBot="1" x14ac:dyDescent="0.4">
      <c r="A51" s="78"/>
      <c r="B51" s="79"/>
      <c r="C51" s="143"/>
      <c r="D51" s="151">
        <f t="shared" si="14"/>
        <v>0</v>
      </c>
      <c r="E51" s="325"/>
      <c r="F51" s="80">
        <v>1000</v>
      </c>
      <c r="G51" s="80"/>
      <c r="H51" s="80"/>
      <c r="I51" s="168"/>
      <c r="J51" s="177">
        <f t="shared" si="15"/>
        <v>0</v>
      </c>
      <c r="K51" s="193">
        <f t="shared" si="16"/>
        <v>0</v>
      </c>
    </row>
    <row r="52" spans="1:13" x14ac:dyDescent="0.35">
      <c r="A52" s="96" t="s">
        <v>102</v>
      </c>
      <c r="B52" s="97">
        <v>2.5</v>
      </c>
      <c r="C52" s="144">
        <v>2</v>
      </c>
      <c r="D52" s="152">
        <f>B52*C52</f>
        <v>5</v>
      </c>
      <c r="E52" s="331" t="s">
        <v>18</v>
      </c>
      <c r="F52" s="98">
        <v>200</v>
      </c>
      <c r="G52" s="98" t="s">
        <v>13</v>
      </c>
      <c r="H52" s="98">
        <v>2</v>
      </c>
      <c r="I52" s="169">
        <v>44</v>
      </c>
      <c r="J52" s="176">
        <f>D52*I52</f>
        <v>220</v>
      </c>
      <c r="K52" s="194">
        <f>J52/F52/22</f>
        <v>0.05</v>
      </c>
    </row>
    <row r="53" spans="1:13" x14ac:dyDescent="0.35">
      <c r="A53" s="81" t="s">
        <v>103</v>
      </c>
      <c r="B53" s="82">
        <v>1.5</v>
      </c>
      <c r="C53" s="145">
        <v>3.6</v>
      </c>
      <c r="D53" s="7">
        <f t="shared" ref="D53:D63" si="17">B53*C53</f>
        <v>5.4</v>
      </c>
      <c r="E53" s="332"/>
      <c r="F53" s="83">
        <v>200</v>
      </c>
      <c r="G53" s="83" t="s">
        <v>13</v>
      </c>
      <c r="H53" s="83">
        <v>2</v>
      </c>
      <c r="I53" s="170">
        <v>44</v>
      </c>
      <c r="J53" s="11">
        <f t="shared" ref="J53:J63" si="18">D53*I53</f>
        <v>237.60000000000002</v>
      </c>
      <c r="K53" s="195">
        <f t="shared" ref="K53:K63" si="19">J53/F53/22</f>
        <v>5.4000000000000006E-2</v>
      </c>
    </row>
    <row r="54" spans="1:13" x14ac:dyDescent="0.35">
      <c r="A54" s="81" t="s">
        <v>104</v>
      </c>
      <c r="B54" s="82">
        <v>3</v>
      </c>
      <c r="C54" s="145">
        <v>2.1</v>
      </c>
      <c r="D54" s="7">
        <f t="shared" si="17"/>
        <v>6.3000000000000007</v>
      </c>
      <c r="E54" s="332"/>
      <c r="F54" s="83">
        <v>200</v>
      </c>
      <c r="G54" s="83" t="s">
        <v>13</v>
      </c>
      <c r="H54" s="83">
        <v>2</v>
      </c>
      <c r="I54" s="170">
        <v>44</v>
      </c>
      <c r="J54" s="11">
        <f t="shared" si="18"/>
        <v>277.20000000000005</v>
      </c>
      <c r="K54" s="195">
        <f t="shared" si="19"/>
        <v>6.3E-2</v>
      </c>
    </row>
    <row r="55" spans="1:13" x14ac:dyDescent="0.35">
      <c r="A55" s="81" t="s">
        <v>105</v>
      </c>
      <c r="B55" s="82">
        <v>3.4</v>
      </c>
      <c r="C55" s="145">
        <v>2.2999999999999998</v>
      </c>
      <c r="D55" s="7">
        <f t="shared" si="17"/>
        <v>7.8199999999999994</v>
      </c>
      <c r="E55" s="332"/>
      <c r="F55" s="83">
        <v>200</v>
      </c>
      <c r="G55" s="83" t="s">
        <v>13</v>
      </c>
      <c r="H55" s="83">
        <v>2</v>
      </c>
      <c r="I55" s="170">
        <v>44</v>
      </c>
      <c r="J55" s="11">
        <f t="shared" si="18"/>
        <v>344.08</v>
      </c>
      <c r="K55" s="195">
        <f t="shared" si="19"/>
        <v>7.8199999999999992E-2</v>
      </c>
    </row>
    <row r="56" spans="1:13" x14ac:dyDescent="0.35">
      <c r="A56" s="81" t="s">
        <v>106</v>
      </c>
      <c r="B56" s="82">
        <v>4.2</v>
      </c>
      <c r="C56" s="145">
        <v>1.3</v>
      </c>
      <c r="D56" s="7">
        <f t="shared" si="17"/>
        <v>5.4600000000000009</v>
      </c>
      <c r="E56" s="332"/>
      <c r="F56" s="83">
        <v>200</v>
      </c>
      <c r="G56" s="83" t="s">
        <v>13</v>
      </c>
      <c r="H56" s="83">
        <v>2</v>
      </c>
      <c r="I56" s="170">
        <v>44</v>
      </c>
      <c r="J56" s="11">
        <f t="shared" si="18"/>
        <v>240.24000000000004</v>
      </c>
      <c r="K56" s="195">
        <f t="shared" si="19"/>
        <v>5.460000000000001E-2</v>
      </c>
    </row>
    <row r="57" spans="1:13" x14ac:dyDescent="0.35">
      <c r="A57" s="81" t="s">
        <v>107</v>
      </c>
      <c r="B57" s="82">
        <v>2.7</v>
      </c>
      <c r="C57" s="145">
        <v>4.5999999999999996</v>
      </c>
      <c r="D57" s="7">
        <f t="shared" si="17"/>
        <v>12.42</v>
      </c>
      <c r="E57" s="332"/>
      <c r="F57" s="83">
        <v>200</v>
      </c>
      <c r="G57" s="83" t="s">
        <v>13</v>
      </c>
      <c r="H57" s="83">
        <v>2</v>
      </c>
      <c r="I57" s="170">
        <v>44</v>
      </c>
      <c r="J57" s="11">
        <f t="shared" si="18"/>
        <v>546.48</v>
      </c>
      <c r="K57" s="195">
        <f t="shared" si="19"/>
        <v>0.1242</v>
      </c>
    </row>
    <row r="58" spans="1:13" x14ac:dyDescent="0.35">
      <c r="A58" s="81"/>
      <c r="B58" s="82"/>
      <c r="C58" s="145"/>
      <c r="D58" s="7">
        <f t="shared" si="17"/>
        <v>0</v>
      </c>
      <c r="E58" s="332"/>
      <c r="F58" s="83">
        <v>200</v>
      </c>
      <c r="G58" s="83"/>
      <c r="H58" s="83"/>
      <c r="I58" s="170"/>
      <c r="J58" s="11">
        <f t="shared" si="18"/>
        <v>0</v>
      </c>
      <c r="K58" s="195">
        <f t="shared" si="19"/>
        <v>0</v>
      </c>
    </row>
    <row r="59" spans="1:13" x14ac:dyDescent="0.35">
      <c r="A59" s="81"/>
      <c r="B59" s="82"/>
      <c r="C59" s="145"/>
      <c r="D59" s="7">
        <f t="shared" si="17"/>
        <v>0</v>
      </c>
      <c r="E59" s="332"/>
      <c r="F59" s="83">
        <v>200</v>
      </c>
      <c r="G59" s="83"/>
      <c r="H59" s="83"/>
      <c r="I59" s="170"/>
      <c r="J59" s="11">
        <f t="shared" si="18"/>
        <v>0</v>
      </c>
      <c r="K59" s="195">
        <f t="shared" si="19"/>
        <v>0</v>
      </c>
    </row>
    <row r="60" spans="1:13" x14ac:dyDescent="0.35">
      <c r="A60" s="81"/>
      <c r="B60" s="82"/>
      <c r="C60" s="145"/>
      <c r="D60" s="7">
        <f t="shared" si="17"/>
        <v>0</v>
      </c>
      <c r="E60" s="332"/>
      <c r="F60" s="83">
        <v>200</v>
      </c>
      <c r="G60" s="83"/>
      <c r="H60" s="83"/>
      <c r="I60" s="170"/>
      <c r="J60" s="11">
        <f t="shared" si="18"/>
        <v>0</v>
      </c>
      <c r="K60" s="195">
        <f t="shared" si="19"/>
        <v>0</v>
      </c>
    </row>
    <row r="61" spans="1:13" x14ac:dyDescent="0.35">
      <c r="A61" s="81"/>
      <c r="B61" s="82"/>
      <c r="C61" s="145"/>
      <c r="D61" s="7">
        <f t="shared" si="17"/>
        <v>0</v>
      </c>
      <c r="E61" s="332"/>
      <c r="F61" s="83">
        <v>200</v>
      </c>
      <c r="G61" s="83"/>
      <c r="H61" s="83"/>
      <c r="I61" s="170"/>
      <c r="J61" s="11">
        <f t="shared" si="18"/>
        <v>0</v>
      </c>
      <c r="K61" s="195">
        <f t="shared" si="19"/>
        <v>0</v>
      </c>
    </row>
    <row r="62" spans="1:13" x14ac:dyDescent="0.35">
      <c r="A62" s="81"/>
      <c r="B62" s="82"/>
      <c r="C62" s="145"/>
      <c r="D62" s="7">
        <f t="shared" si="17"/>
        <v>0</v>
      </c>
      <c r="E62" s="332"/>
      <c r="F62" s="83">
        <v>200</v>
      </c>
      <c r="G62" s="83"/>
      <c r="H62" s="83"/>
      <c r="I62" s="170"/>
      <c r="J62" s="11">
        <f t="shared" si="18"/>
        <v>0</v>
      </c>
      <c r="K62" s="195">
        <f t="shared" si="19"/>
        <v>0</v>
      </c>
    </row>
    <row r="63" spans="1:13" ht="15" thickBot="1" x14ac:dyDescent="0.4">
      <c r="A63" s="84"/>
      <c r="B63" s="85"/>
      <c r="C63" s="146"/>
      <c r="D63" s="151">
        <f t="shared" si="17"/>
        <v>0</v>
      </c>
      <c r="E63" s="333"/>
      <c r="F63" s="86">
        <v>200</v>
      </c>
      <c r="G63" s="86"/>
      <c r="H63" s="86"/>
      <c r="I63" s="171"/>
      <c r="J63" s="177">
        <f t="shared" si="18"/>
        <v>0</v>
      </c>
      <c r="K63" s="196">
        <f t="shared" si="19"/>
        <v>0</v>
      </c>
    </row>
    <row r="64" spans="1:13" x14ac:dyDescent="0.35">
      <c r="A64" s="32" t="s">
        <v>108</v>
      </c>
      <c r="B64" s="33">
        <v>1.65</v>
      </c>
      <c r="C64" s="129">
        <v>21</v>
      </c>
      <c r="D64" s="30">
        <f>B64*C64</f>
        <v>34.65</v>
      </c>
      <c r="E64" s="301" t="s">
        <v>20</v>
      </c>
      <c r="F64" s="34">
        <v>1800</v>
      </c>
      <c r="G64" s="34" t="s">
        <v>13</v>
      </c>
      <c r="H64" s="49">
        <v>1</v>
      </c>
      <c r="I64" s="154">
        <v>22</v>
      </c>
      <c r="J64" s="176">
        <f>D64*I64</f>
        <v>762.3</v>
      </c>
      <c r="K64" s="179">
        <f>J64/F64/22</f>
        <v>1.925E-2</v>
      </c>
      <c r="M64" s="29"/>
    </row>
    <row r="65" spans="1:13" x14ac:dyDescent="0.35">
      <c r="A65" s="35" t="s">
        <v>109</v>
      </c>
      <c r="B65" s="36">
        <v>1</v>
      </c>
      <c r="C65" s="130">
        <v>21</v>
      </c>
      <c r="D65" s="6">
        <f>B65*C65</f>
        <v>21</v>
      </c>
      <c r="E65" s="302"/>
      <c r="F65" s="37">
        <v>1800</v>
      </c>
      <c r="G65" s="37" t="s">
        <v>13</v>
      </c>
      <c r="H65" s="48">
        <v>1</v>
      </c>
      <c r="I65" s="155">
        <v>22</v>
      </c>
      <c r="J65" s="11">
        <f t="shared" ref="J65:J68" si="20">D65*I65</f>
        <v>462</v>
      </c>
      <c r="K65" s="180">
        <f t="shared" ref="K65:K70" si="21">J65/F65/22</f>
        <v>1.1666666666666665E-2</v>
      </c>
    </row>
    <row r="66" spans="1:13" x14ac:dyDescent="0.35">
      <c r="A66" s="35" t="s">
        <v>84</v>
      </c>
      <c r="B66" s="36">
        <v>12</v>
      </c>
      <c r="C66" s="130">
        <v>2.9</v>
      </c>
      <c r="D66" s="6">
        <f>B66*C66</f>
        <v>34.799999999999997</v>
      </c>
      <c r="E66" s="302"/>
      <c r="F66" s="37">
        <v>1800</v>
      </c>
      <c r="G66" s="37" t="s">
        <v>13</v>
      </c>
      <c r="H66" s="48">
        <v>1</v>
      </c>
      <c r="I66" s="155">
        <v>22</v>
      </c>
      <c r="J66" s="11">
        <f>D66*I66</f>
        <v>765.59999999999991</v>
      </c>
      <c r="K66" s="180">
        <f t="shared" si="21"/>
        <v>1.9333333333333331E-2</v>
      </c>
    </row>
    <row r="67" spans="1:13" x14ac:dyDescent="0.35">
      <c r="A67" s="35" t="s">
        <v>110</v>
      </c>
      <c r="B67" s="36">
        <v>12</v>
      </c>
      <c r="C67" s="130">
        <v>5.6</v>
      </c>
      <c r="D67" s="6">
        <f t="shared" ref="D67:D70" si="22">B67*C67</f>
        <v>67.199999999999989</v>
      </c>
      <c r="E67" s="302"/>
      <c r="F67" s="37">
        <v>1800</v>
      </c>
      <c r="G67" s="37" t="s">
        <v>13</v>
      </c>
      <c r="H67" s="48">
        <v>1</v>
      </c>
      <c r="I67" s="155">
        <v>22</v>
      </c>
      <c r="J67" s="11">
        <f t="shared" si="20"/>
        <v>1478.3999999999996</v>
      </c>
      <c r="K67" s="180">
        <f t="shared" si="21"/>
        <v>3.7333333333333323E-2</v>
      </c>
    </row>
    <row r="68" spans="1:13" x14ac:dyDescent="0.35">
      <c r="A68" s="35"/>
      <c r="B68" s="36"/>
      <c r="C68" s="130"/>
      <c r="D68" s="6">
        <f t="shared" si="22"/>
        <v>0</v>
      </c>
      <c r="E68" s="302"/>
      <c r="F68" s="37">
        <v>1800</v>
      </c>
      <c r="G68" s="37"/>
      <c r="H68" s="48"/>
      <c r="I68" s="155"/>
      <c r="J68" s="11">
        <f t="shared" si="20"/>
        <v>0</v>
      </c>
      <c r="K68" s="180">
        <f t="shared" si="21"/>
        <v>0</v>
      </c>
    </row>
    <row r="69" spans="1:13" x14ac:dyDescent="0.35">
      <c r="A69" s="35"/>
      <c r="B69" s="36"/>
      <c r="C69" s="130"/>
      <c r="D69" s="6">
        <f t="shared" si="22"/>
        <v>0</v>
      </c>
      <c r="E69" s="302"/>
      <c r="F69" s="37">
        <v>1800</v>
      </c>
      <c r="G69" s="37"/>
      <c r="H69" s="48"/>
      <c r="I69" s="155"/>
      <c r="J69" s="11">
        <f>D69*I69</f>
        <v>0</v>
      </c>
      <c r="K69" s="180">
        <f t="shared" si="21"/>
        <v>0</v>
      </c>
    </row>
    <row r="70" spans="1:13" ht="15" thickBot="1" x14ac:dyDescent="0.4">
      <c r="A70" s="38"/>
      <c r="B70" s="39"/>
      <c r="C70" s="131"/>
      <c r="D70" s="31">
        <f t="shared" si="22"/>
        <v>0</v>
      </c>
      <c r="E70" s="303"/>
      <c r="F70" s="40">
        <v>1800</v>
      </c>
      <c r="G70" s="40"/>
      <c r="H70" s="50"/>
      <c r="I70" s="156"/>
      <c r="J70" s="177">
        <f>D70*I70</f>
        <v>0</v>
      </c>
      <c r="K70" s="181">
        <f t="shared" si="21"/>
        <v>0</v>
      </c>
    </row>
    <row r="71" spans="1:13" x14ac:dyDescent="0.35">
      <c r="A71" s="99"/>
      <c r="B71" s="100"/>
      <c r="C71" s="147"/>
      <c r="D71" s="30">
        <f>B71*C71</f>
        <v>0</v>
      </c>
      <c r="E71" s="311" t="s">
        <v>22</v>
      </c>
      <c r="F71" s="101">
        <v>6000</v>
      </c>
      <c r="G71" s="101"/>
      <c r="H71" s="102"/>
      <c r="I71" s="172"/>
      <c r="J71" s="176">
        <f>D71*I71</f>
        <v>0</v>
      </c>
      <c r="K71" s="197">
        <f>J71/F71/22</f>
        <v>0</v>
      </c>
      <c r="M71" s="29"/>
    </row>
    <row r="72" spans="1:13" x14ac:dyDescent="0.35">
      <c r="A72" s="103"/>
      <c r="B72" s="104"/>
      <c r="C72" s="148"/>
      <c r="D72" s="6">
        <f>B72*C72</f>
        <v>0</v>
      </c>
      <c r="E72" s="312"/>
      <c r="F72" s="105">
        <v>6000</v>
      </c>
      <c r="G72" s="105"/>
      <c r="H72" s="106"/>
      <c r="I72" s="173"/>
      <c r="J72" s="11">
        <f t="shared" ref="J72:J74" si="23">D72*I72</f>
        <v>0</v>
      </c>
      <c r="K72" s="198">
        <f t="shared" ref="K72:K76" si="24">J72/F72/22</f>
        <v>0</v>
      </c>
    </row>
    <row r="73" spans="1:13" x14ac:dyDescent="0.35">
      <c r="A73" s="103"/>
      <c r="B73" s="104"/>
      <c r="C73" s="148"/>
      <c r="D73" s="6">
        <f t="shared" ref="D73:D76" si="25">B73*C73</f>
        <v>0</v>
      </c>
      <c r="E73" s="312"/>
      <c r="F73" s="105">
        <v>6000</v>
      </c>
      <c r="G73" s="105"/>
      <c r="H73" s="106"/>
      <c r="I73" s="173"/>
      <c r="J73" s="11">
        <f t="shared" si="23"/>
        <v>0</v>
      </c>
      <c r="K73" s="198">
        <f t="shared" si="24"/>
        <v>0</v>
      </c>
    </row>
    <row r="74" spans="1:13" x14ac:dyDescent="0.35">
      <c r="A74" s="103"/>
      <c r="B74" s="104"/>
      <c r="C74" s="148"/>
      <c r="D74" s="6">
        <f t="shared" si="25"/>
        <v>0</v>
      </c>
      <c r="E74" s="312"/>
      <c r="F74" s="105">
        <v>6000</v>
      </c>
      <c r="G74" s="105"/>
      <c r="H74" s="106"/>
      <c r="I74" s="173"/>
      <c r="J74" s="11">
        <f t="shared" si="23"/>
        <v>0</v>
      </c>
      <c r="K74" s="198">
        <f t="shared" si="24"/>
        <v>0</v>
      </c>
    </row>
    <row r="75" spans="1:13" x14ac:dyDescent="0.35">
      <c r="A75" s="103"/>
      <c r="B75" s="104"/>
      <c r="C75" s="148"/>
      <c r="D75" s="6">
        <f t="shared" si="25"/>
        <v>0</v>
      </c>
      <c r="E75" s="312"/>
      <c r="F75" s="105">
        <v>6000</v>
      </c>
      <c r="G75" s="105"/>
      <c r="H75" s="106"/>
      <c r="I75" s="173"/>
      <c r="J75" s="11">
        <f>D75*I75</f>
        <v>0</v>
      </c>
      <c r="K75" s="198">
        <f t="shared" si="24"/>
        <v>0</v>
      </c>
    </row>
    <row r="76" spans="1:13" ht="15" thickBot="1" x14ac:dyDescent="0.4">
      <c r="A76" s="107"/>
      <c r="B76" s="108"/>
      <c r="C76" s="149"/>
      <c r="D76" s="31">
        <f t="shared" si="25"/>
        <v>0</v>
      </c>
      <c r="E76" s="313"/>
      <c r="F76" s="109">
        <v>6000</v>
      </c>
      <c r="G76" s="109"/>
      <c r="H76" s="110"/>
      <c r="I76" s="174"/>
      <c r="J76" s="177">
        <f>D76*I76</f>
        <v>0</v>
      </c>
      <c r="K76" s="199">
        <f t="shared" si="24"/>
        <v>0</v>
      </c>
    </row>
    <row r="77" spans="1:13" x14ac:dyDescent="0.35">
      <c r="A77" s="51"/>
      <c r="B77" s="52"/>
      <c r="C77" s="150"/>
      <c r="D77" s="30">
        <f>B77*C77</f>
        <v>0</v>
      </c>
      <c r="E77" s="314" t="s">
        <v>23</v>
      </c>
      <c r="F77" s="53">
        <v>1800</v>
      </c>
      <c r="G77" s="53"/>
      <c r="H77" s="54"/>
      <c r="I77" s="175"/>
      <c r="J77" s="176">
        <f>D77*I77</f>
        <v>0</v>
      </c>
      <c r="K77" s="200">
        <f>J77/F77/22</f>
        <v>0</v>
      </c>
      <c r="M77" s="29"/>
    </row>
    <row r="78" spans="1:13" x14ac:dyDescent="0.35">
      <c r="A78" s="55"/>
      <c r="B78" s="56"/>
      <c r="C78" s="133"/>
      <c r="D78" s="6">
        <f>B78*C78</f>
        <v>0</v>
      </c>
      <c r="E78" s="315"/>
      <c r="F78" s="57">
        <v>1800</v>
      </c>
      <c r="G78" s="57"/>
      <c r="H78" s="58"/>
      <c r="I78" s="158"/>
      <c r="J78" s="11">
        <f t="shared" ref="J78:J81" si="26">D78*I78</f>
        <v>0</v>
      </c>
      <c r="K78" s="183">
        <f t="shared" ref="K78:K83" si="27">J78/F78/22</f>
        <v>0</v>
      </c>
    </row>
    <row r="79" spans="1:13" x14ac:dyDescent="0.35">
      <c r="A79" s="55"/>
      <c r="B79" s="56"/>
      <c r="C79" s="133"/>
      <c r="D79" s="6">
        <f>B79*C79</f>
        <v>0</v>
      </c>
      <c r="E79" s="315"/>
      <c r="F79" s="57">
        <v>1800</v>
      </c>
      <c r="G79" s="57"/>
      <c r="H79" s="58"/>
      <c r="I79" s="158"/>
      <c r="J79" s="11">
        <f t="shared" si="26"/>
        <v>0</v>
      </c>
      <c r="K79" s="183">
        <f t="shared" si="27"/>
        <v>0</v>
      </c>
    </row>
    <row r="80" spans="1:13" x14ac:dyDescent="0.35">
      <c r="A80" s="55"/>
      <c r="B80" s="56"/>
      <c r="C80" s="133"/>
      <c r="D80" s="6">
        <f t="shared" ref="D80:D83" si="28">B80*C80</f>
        <v>0</v>
      </c>
      <c r="E80" s="315"/>
      <c r="F80" s="57">
        <v>1800</v>
      </c>
      <c r="G80" s="57"/>
      <c r="H80" s="58"/>
      <c r="I80" s="158"/>
      <c r="J80" s="11">
        <f t="shared" si="26"/>
        <v>0</v>
      </c>
      <c r="K80" s="183">
        <f t="shared" si="27"/>
        <v>0</v>
      </c>
    </row>
    <row r="81" spans="1:11" x14ac:dyDescent="0.35">
      <c r="A81" s="55"/>
      <c r="B81" s="56"/>
      <c r="C81" s="133"/>
      <c r="D81" s="6">
        <f t="shared" si="28"/>
        <v>0</v>
      </c>
      <c r="E81" s="315"/>
      <c r="F81" s="57">
        <v>1800</v>
      </c>
      <c r="G81" s="57"/>
      <c r="H81" s="58"/>
      <c r="I81" s="158"/>
      <c r="J81" s="11">
        <f t="shared" si="26"/>
        <v>0</v>
      </c>
      <c r="K81" s="183">
        <f t="shared" si="27"/>
        <v>0</v>
      </c>
    </row>
    <row r="82" spans="1:11" x14ac:dyDescent="0.35">
      <c r="A82" s="55"/>
      <c r="B82" s="56"/>
      <c r="C82" s="133"/>
      <c r="D82" s="6">
        <f t="shared" si="28"/>
        <v>0</v>
      </c>
      <c r="E82" s="315"/>
      <c r="F82" s="57">
        <v>1800</v>
      </c>
      <c r="G82" s="57"/>
      <c r="H82" s="58"/>
      <c r="I82" s="158"/>
      <c r="J82" s="11">
        <f>D82*I82</f>
        <v>0</v>
      </c>
      <c r="K82" s="183">
        <f t="shared" si="27"/>
        <v>0</v>
      </c>
    </row>
    <row r="83" spans="1:11" ht="15" thickBot="1" x14ac:dyDescent="0.4">
      <c r="A83" s="59"/>
      <c r="B83" s="60"/>
      <c r="C83" s="134"/>
      <c r="D83" s="31">
        <f t="shared" si="28"/>
        <v>0</v>
      </c>
      <c r="E83" s="316"/>
      <c r="F83" s="61">
        <v>1800</v>
      </c>
      <c r="G83" s="61"/>
      <c r="H83" s="62"/>
      <c r="I83" s="159"/>
      <c r="J83" s="177">
        <f>D83*I83</f>
        <v>0</v>
      </c>
      <c r="K83" s="184">
        <f t="shared" si="27"/>
        <v>0</v>
      </c>
    </row>
    <row r="84" spans="1:11" x14ac:dyDescent="0.35">
      <c r="A84" s="87"/>
      <c r="B84" s="88"/>
      <c r="C84" s="135"/>
      <c r="D84" s="30">
        <f>B84*C84</f>
        <v>0</v>
      </c>
      <c r="E84" s="317" t="s">
        <v>24</v>
      </c>
      <c r="F84" s="89">
        <v>100000</v>
      </c>
      <c r="G84" s="89"/>
      <c r="H84" s="111"/>
      <c r="I84" s="160"/>
      <c r="J84" s="176">
        <f>D84*I84</f>
        <v>0</v>
      </c>
      <c r="K84" s="185">
        <f>J84/F84/22</f>
        <v>0</v>
      </c>
    </row>
    <row r="85" spans="1:11" x14ac:dyDescent="0.35">
      <c r="A85" s="63"/>
      <c r="B85" s="64"/>
      <c r="C85" s="136"/>
      <c r="D85" s="6">
        <f>B85*C85</f>
        <v>0</v>
      </c>
      <c r="E85" s="318"/>
      <c r="F85" s="65">
        <v>100000</v>
      </c>
      <c r="G85" s="65"/>
      <c r="H85" s="112"/>
      <c r="I85" s="161"/>
      <c r="J85" s="11">
        <f t="shared" ref="J85:J88" si="29">D85*I85</f>
        <v>0</v>
      </c>
      <c r="K85" s="186">
        <f t="shared" ref="K85:K90" si="30">J85/F85/22</f>
        <v>0</v>
      </c>
    </row>
    <row r="86" spans="1:11" x14ac:dyDescent="0.35">
      <c r="A86" s="63"/>
      <c r="B86" s="64"/>
      <c r="C86" s="136"/>
      <c r="D86" s="6">
        <f>B86*C86</f>
        <v>0</v>
      </c>
      <c r="E86" s="318"/>
      <c r="F86" s="65">
        <v>100000</v>
      </c>
      <c r="G86" s="65"/>
      <c r="H86" s="112"/>
      <c r="I86" s="161"/>
      <c r="J86" s="11">
        <f t="shared" si="29"/>
        <v>0</v>
      </c>
      <c r="K86" s="186">
        <f t="shared" si="30"/>
        <v>0</v>
      </c>
    </row>
    <row r="87" spans="1:11" x14ac:dyDescent="0.35">
      <c r="A87" s="63"/>
      <c r="B87" s="64"/>
      <c r="C87" s="136"/>
      <c r="D87" s="6">
        <f t="shared" ref="D87:D90" si="31">B87*C87</f>
        <v>0</v>
      </c>
      <c r="E87" s="318"/>
      <c r="F87" s="65">
        <v>100000</v>
      </c>
      <c r="G87" s="65"/>
      <c r="H87" s="112"/>
      <c r="I87" s="161"/>
      <c r="J87" s="11">
        <f t="shared" si="29"/>
        <v>0</v>
      </c>
      <c r="K87" s="186">
        <f t="shared" si="30"/>
        <v>0</v>
      </c>
    </row>
    <row r="88" spans="1:11" x14ac:dyDescent="0.35">
      <c r="A88" s="63"/>
      <c r="B88" s="64"/>
      <c r="C88" s="136"/>
      <c r="D88" s="6">
        <f t="shared" si="31"/>
        <v>0</v>
      </c>
      <c r="E88" s="318"/>
      <c r="F88" s="65">
        <v>100000</v>
      </c>
      <c r="G88" s="65"/>
      <c r="H88" s="112"/>
      <c r="I88" s="161"/>
      <c r="J88" s="11">
        <f t="shared" si="29"/>
        <v>0</v>
      </c>
      <c r="K88" s="186">
        <f t="shared" si="30"/>
        <v>0</v>
      </c>
    </row>
    <row r="89" spans="1:11" x14ac:dyDescent="0.35">
      <c r="A89" s="63"/>
      <c r="B89" s="64"/>
      <c r="C89" s="136"/>
      <c r="D89" s="6">
        <f t="shared" si="31"/>
        <v>0</v>
      </c>
      <c r="E89" s="318"/>
      <c r="F89" s="65">
        <v>100000</v>
      </c>
      <c r="G89" s="65"/>
      <c r="H89" s="112"/>
      <c r="I89" s="161"/>
      <c r="J89" s="11">
        <f>D89*I89</f>
        <v>0</v>
      </c>
      <c r="K89" s="186">
        <f t="shared" si="30"/>
        <v>0</v>
      </c>
    </row>
    <row r="90" spans="1:11" ht="15" thickBot="1" x14ac:dyDescent="0.4">
      <c r="A90" s="66"/>
      <c r="B90" s="67"/>
      <c r="C90" s="137"/>
      <c r="D90" s="31">
        <f t="shared" si="31"/>
        <v>0</v>
      </c>
      <c r="E90" s="319"/>
      <c r="F90" s="68">
        <v>100000</v>
      </c>
      <c r="G90" s="68"/>
      <c r="H90" s="113"/>
      <c r="I90" s="162"/>
      <c r="J90" s="177">
        <f>D90*I90</f>
        <v>0</v>
      </c>
      <c r="K90" s="187">
        <f t="shared" si="30"/>
        <v>0</v>
      </c>
    </row>
    <row r="91" spans="1:11" x14ac:dyDescent="0.35">
      <c r="A91" s="90"/>
      <c r="B91" s="91"/>
      <c r="C91" s="138"/>
      <c r="D91" s="30">
        <f>B91*C91</f>
        <v>0</v>
      </c>
      <c r="E91" s="320" t="s">
        <v>25</v>
      </c>
      <c r="F91" s="92">
        <v>130</v>
      </c>
      <c r="G91" s="92"/>
      <c r="H91" s="114"/>
      <c r="I91" s="163"/>
      <c r="J91" s="176">
        <f>D91*I91</f>
        <v>0</v>
      </c>
      <c r="K91" s="188">
        <f>J91/F91/22</f>
        <v>0</v>
      </c>
    </row>
    <row r="92" spans="1:11" x14ac:dyDescent="0.35">
      <c r="A92" s="69"/>
      <c r="B92" s="70"/>
      <c r="C92" s="139"/>
      <c r="D92" s="6">
        <f>B92*C92</f>
        <v>0</v>
      </c>
      <c r="E92" s="321"/>
      <c r="F92" s="71">
        <v>130</v>
      </c>
      <c r="G92" s="71"/>
      <c r="H92" s="115"/>
      <c r="I92" s="164"/>
      <c r="J92" s="11">
        <f t="shared" ref="J92:J95" si="32">D92*I92</f>
        <v>0</v>
      </c>
      <c r="K92" s="189">
        <f t="shared" ref="K92:K97" si="33">J92/F92/22</f>
        <v>0</v>
      </c>
    </row>
    <row r="93" spans="1:11" x14ac:dyDescent="0.35">
      <c r="A93" s="69"/>
      <c r="B93" s="70"/>
      <c r="C93" s="139"/>
      <c r="D93" s="6">
        <f>B93*C93</f>
        <v>0</v>
      </c>
      <c r="E93" s="321"/>
      <c r="F93" s="71">
        <v>130</v>
      </c>
      <c r="G93" s="71"/>
      <c r="H93" s="115"/>
      <c r="I93" s="164"/>
      <c r="J93" s="11">
        <f t="shared" si="32"/>
        <v>0</v>
      </c>
      <c r="K93" s="189">
        <f t="shared" si="33"/>
        <v>0</v>
      </c>
    </row>
    <row r="94" spans="1:11" x14ac:dyDescent="0.35">
      <c r="A94" s="69"/>
      <c r="B94" s="70"/>
      <c r="C94" s="139"/>
      <c r="D94" s="6">
        <f t="shared" ref="D94:D97" si="34">B94*C94</f>
        <v>0</v>
      </c>
      <c r="E94" s="321"/>
      <c r="F94" s="71">
        <v>130</v>
      </c>
      <c r="G94" s="71"/>
      <c r="H94" s="115"/>
      <c r="I94" s="164"/>
      <c r="J94" s="11">
        <f t="shared" si="32"/>
        <v>0</v>
      </c>
      <c r="K94" s="189">
        <f t="shared" si="33"/>
        <v>0</v>
      </c>
    </row>
    <row r="95" spans="1:11" x14ac:dyDescent="0.35">
      <c r="A95" s="69"/>
      <c r="B95" s="70"/>
      <c r="C95" s="139"/>
      <c r="D95" s="6">
        <f t="shared" si="34"/>
        <v>0</v>
      </c>
      <c r="E95" s="321"/>
      <c r="F95" s="71">
        <v>130</v>
      </c>
      <c r="G95" s="71"/>
      <c r="H95" s="115"/>
      <c r="I95" s="164"/>
      <c r="J95" s="11">
        <f t="shared" si="32"/>
        <v>0</v>
      </c>
      <c r="K95" s="189">
        <f t="shared" si="33"/>
        <v>0</v>
      </c>
    </row>
    <row r="96" spans="1:11" x14ac:dyDescent="0.35">
      <c r="A96" s="69"/>
      <c r="B96" s="70"/>
      <c r="C96" s="139"/>
      <c r="D96" s="6">
        <f t="shared" si="34"/>
        <v>0</v>
      </c>
      <c r="E96" s="321"/>
      <c r="F96" s="71">
        <v>130</v>
      </c>
      <c r="G96" s="71"/>
      <c r="H96" s="115"/>
      <c r="I96" s="164"/>
      <c r="J96" s="11">
        <f>D96*I96</f>
        <v>0</v>
      </c>
      <c r="K96" s="189">
        <f t="shared" si="33"/>
        <v>0</v>
      </c>
    </row>
    <row r="97" spans="1:11" ht="15" thickBot="1" x14ac:dyDescent="0.4">
      <c r="A97" s="72"/>
      <c r="B97" s="73"/>
      <c r="C97" s="140"/>
      <c r="D97" s="31">
        <f t="shared" si="34"/>
        <v>0</v>
      </c>
      <c r="E97" s="322"/>
      <c r="F97" s="74">
        <v>130</v>
      </c>
      <c r="G97" s="74"/>
      <c r="H97" s="116"/>
      <c r="I97" s="165"/>
      <c r="J97" s="177">
        <f>D97*I97</f>
        <v>0</v>
      </c>
      <c r="K97" s="190">
        <f t="shared" si="33"/>
        <v>0</v>
      </c>
    </row>
    <row r="98" spans="1:11" x14ac:dyDescent="0.35">
      <c r="A98" s="93" t="s">
        <v>85</v>
      </c>
      <c r="B98" s="94">
        <v>1.0900000000000001</v>
      </c>
      <c r="C98" s="141">
        <v>23.79</v>
      </c>
      <c r="D98" s="30">
        <f>B98*C98</f>
        <v>25.931100000000001</v>
      </c>
      <c r="E98" s="323" t="s">
        <v>26</v>
      </c>
      <c r="F98" s="95">
        <v>300</v>
      </c>
      <c r="G98" s="95" t="s">
        <v>111</v>
      </c>
      <c r="H98" s="117">
        <v>1</v>
      </c>
      <c r="I98" s="166">
        <v>2</v>
      </c>
      <c r="J98" s="176">
        <f>D98*I98</f>
        <v>51.862200000000001</v>
      </c>
      <c r="K98" s="191">
        <f>J98/F98/22</f>
        <v>7.8579090909090907E-3</v>
      </c>
    </row>
    <row r="99" spans="1:11" x14ac:dyDescent="0.35">
      <c r="A99" s="75" t="s">
        <v>86</v>
      </c>
      <c r="B99" s="76">
        <v>1.0900000000000001</v>
      </c>
      <c r="C99" s="142">
        <v>23.79</v>
      </c>
      <c r="D99" s="6">
        <f>B99*C99</f>
        <v>25.931100000000001</v>
      </c>
      <c r="E99" s="324"/>
      <c r="F99" s="77">
        <v>300</v>
      </c>
      <c r="G99" s="77" t="s">
        <v>111</v>
      </c>
      <c r="H99" s="118">
        <v>1</v>
      </c>
      <c r="I99" s="167">
        <v>2</v>
      </c>
      <c r="J99" s="11">
        <f t="shared" ref="J99:J102" si="35">D99*I99</f>
        <v>51.862200000000001</v>
      </c>
      <c r="K99" s="192">
        <f t="shared" ref="K99:K104" si="36">J99/F99/22</f>
        <v>7.8579090909090907E-3</v>
      </c>
    </row>
    <row r="100" spans="1:11" x14ac:dyDescent="0.35">
      <c r="A100" s="75"/>
      <c r="B100" s="76"/>
      <c r="C100" s="142"/>
      <c r="D100" s="6">
        <f>B100*C100</f>
        <v>0</v>
      </c>
      <c r="E100" s="324"/>
      <c r="F100" s="77">
        <v>300</v>
      </c>
      <c r="G100" s="77"/>
      <c r="H100" s="118"/>
      <c r="I100" s="167"/>
      <c r="J100" s="11">
        <f t="shared" si="35"/>
        <v>0</v>
      </c>
      <c r="K100" s="192">
        <f t="shared" si="36"/>
        <v>0</v>
      </c>
    </row>
    <row r="101" spans="1:11" x14ac:dyDescent="0.35">
      <c r="A101" s="75"/>
      <c r="B101" s="76"/>
      <c r="C101" s="142"/>
      <c r="D101" s="6">
        <f t="shared" ref="D101:D104" si="37">B101*C101</f>
        <v>0</v>
      </c>
      <c r="E101" s="324"/>
      <c r="F101" s="77">
        <v>300</v>
      </c>
      <c r="G101" s="77"/>
      <c r="H101" s="118"/>
      <c r="I101" s="167"/>
      <c r="J101" s="11">
        <f t="shared" si="35"/>
        <v>0</v>
      </c>
      <c r="K101" s="192">
        <f t="shared" si="36"/>
        <v>0</v>
      </c>
    </row>
    <row r="102" spans="1:11" x14ac:dyDescent="0.35">
      <c r="A102" s="75"/>
      <c r="B102" s="76"/>
      <c r="C102" s="142"/>
      <c r="D102" s="6">
        <f t="shared" si="37"/>
        <v>0</v>
      </c>
      <c r="E102" s="324"/>
      <c r="F102" s="77">
        <v>300</v>
      </c>
      <c r="G102" s="77"/>
      <c r="H102" s="118"/>
      <c r="I102" s="167"/>
      <c r="J102" s="11">
        <f t="shared" si="35"/>
        <v>0</v>
      </c>
      <c r="K102" s="192">
        <f t="shared" si="36"/>
        <v>0</v>
      </c>
    </row>
    <row r="103" spans="1:11" x14ac:dyDescent="0.35">
      <c r="A103" s="75"/>
      <c r="B103" s="76"/>
      <c r="C103" s="142"/>
      <c r="D103" s="6">
        <f t="shared" si="37"/>
        <v>0</v>
      </c>
      <c r="E103" s="324"/>
      <c r="F103" s="77">
        <v>300</v>
      </c>
      <c r="G103" s="77"/>
      <c r="H103" s="118"/>
      <c r="I103" s="167"/>
      <c r="J103" s="11">
        <f>D103*I103</f>
        <v>0</v>
      </c>
      <c r="K103" s="192">
        <f t="shared" si="36"/>
        <v>0</v>
      </c>
    </row>
    <row r="104" spans="1:11" ht="15" thickBot="1" x14ac:dyDescent="0.4">
      <c r="A104" s="78"/>
      <c r="B104" s="79"/>
      <c r="C104" s="143"/>
      <c r="D104" s="31">
        <f t="shared" si="37"/>
        <v>0</v>
      </c>
      <c r="E104" s="325"/>
      <c r="F104" s="80">
        <v>300</v>
      </c>
      <c r="G104" s="80"/>
      <c r="H104" s="119"/>
      <c r="I104" s="168"/>
      <c r="J104" s="177">
        <f>D104*I104</f>
        <v>0</v>
      </c>
      <c r="K104" s="193">
        <f t="shared" si="36"/>
        <v>0</v>
      </c>
    </row>
    <row r="105" spans="1:11" x14ac:dyDescent="0.35">
      <c r="A105" s="96"/>
      <c r="B105" s="97"/>
      <c r="C105" s="144"/>
      <c r="D105" s="30">
        <f>B105*C105</f>
        <v>0</v>
      </c>
      <c r="E105" s="331" t="s">
        <v>27</v>
      </c>
      <c r="F105" s="98">
        <v>300</v>
      </c>
      <c r="G105" s="98"/>
      <c r="H105" s="120"/>
      <c r="I105" s="169"/>
      <c r="J105" s="176">
        <f>D105*I105</f>
        <v>0</v>
      </c>
      <c r="K105" s="194">
        <f>J105/F105/22</f>
        <v>0</v>
      </c>
    </row>
    <row r="106" spans="1:11" x14ac:dyDescent="0.35">
      <c r="A106" s="81"/>
      <c r="B106" s="82"/>
      <c r="C106" s="145"/>
      <c r="D106" s="6">
        <f>B106*C106</f>
        <v>0</v>
      </c>
      <c r="E106" s="332"/>
      <c r="F106" s="83">
        <v>300</v>
      </c>
      <c r="G106" s="83"/>
      <c r="H106" s="121"/>
      <c r="I106" s="170"/>
      <c r="J106" s="11">
        <f t="shared" ref="J106:J109" si="38">D106*I106</f>
        <v>0</v>
      </c>
      <c r="K106" s="195">
        <f t="shared" ref="K106:K111" si="39">J106/F106/22</f>
        <v>0</v>
      </c>
    </row>
    <row r="107" spans="1:11" x14ac:dyDescent="0.35">
      <c r="A107" s="81"/>
      <c r="B107" s="82"/>
      <c r="C107" s="145"/>
      <c r="D107" s="6">
        <f>B107*C107</f>
        <v>0</v>
      </c>
      <c r="E107" s="332"/>
      <c r="F107" s="83">
        <v>300</v>
      </c>
      <c r="G107" s="83"/>
      <c r="H107" s="121"/>
      <c r="I107" s="170"/>
      <c r="J107" s="11">
        <f t="shared" si="38"/>
        <v>0</v>
      </c>
      <c r="K107" s="195">
        <f t="shared" si="39"/>
        <v>0</v>
      </c>
    </row>
    <row r="108" spans="1:11" x14ac:dyDescent="0.35">
      <c r="A108" s="81"/>
      <c r="B108" s="82"/>
      <c r="C108" s="145"/>
      <c r="D108" s="6">
        <f t="shared" ref="D108:D111" si="40">B108*C108</f>
        <v>0</v>
      </c>
      <c r="E108" s="332"/>
      <c r="F108" s="83">
        <v>300</v>
      </c>
      <c r="G108" s="83"/>
      <c r="H108" s="121"/>
      <c r="I108" s="170"/>
      <c r="J108" s="11">
        <f t="shared" si="38"/>
        <v>0</v>
      </c>
      <c r="K108" s="195">
        <f t="shared" si="39"/>
        <v>0</v>
      </c>
    </row>
    <row r="109" spans="1:11" x14ac:dyDescent="0.35">
      <c r="A109" s="81"/>
      <c r="B109" s="82"/>
      <c r="C109" s="145"/>
      <c r="D109" s="6">
        <f t="shared" si="40"/>
        <v>0</v>
      </c>
      <c r="E109" s="332"/>
      <c r="F109" s="83">
        <v>300</v>
      </c>
      <c r="G109" s="83"/>
      <c r="H109" s="121"/>
      <c r="I109" s="170"/>
      <c r="J109" s="11">
        <f t="shared" si="38"/>
        <v>0</v>
      </c>
      <c r="K109" s="195">
        <f t="shared" si="39"/>
        <v>0</v>
      </c>
    </row>
    <row r="110" spans="1:11" x14ac:dyDescent="0.35">
      <c r="A110" s="81"/>
      <c r="B110" s="82"/>
      <c r="C110" s="145"/>
      <c r="D110" s="6">
        <f t="shared" si="40"/>
        <v>0</v>
      </c>
      <c r="E110" s="332"/>
      <c r="F110" s="83">
        <v>300</v>
      </c>
      <c r="G110" s="83"/>
      <c r="H110" s="121"/>
      <c r="I110" s="170"/>
      <c r="J110" s="11">
        <f>D110*I110</f>
        <v>0</v>
      </c>
      <c r="K110" s="195">
        <f t="shared" si="39"/>
        <v>0</v>
      </c>
    </row>
    <row r="111" spans="1:11" ht="15" thickBot="1" x14ac:dyDescent="0.4">
      <c r="A111" s="84"/>
      <c r="B111" s="85"/>
      <c r="C111" s="146"/>
      <c r="D111" s="31">
        <f t="shared" si="40"/>
        <v>0</v>
      </c>
      <c r="E111" s="333"/>
      <c r="F111" s="86">
        <v>300</v>
      </c>
      <c r="G111" s="86"/>
      <c r="H111" s="122"/>
      <c r="I111" s="171"/>
      <c r="J111" s="177">
        <f>D111*I111</f>
        <v>0</v>
      </c>
      <c r="K111" s="196">
        <f t="shared" si="39"/>
        <v>0</v>
      </c>
    </row>
    <row r="112" spans="1:11" x14ac:dyDescent="0.35">
      <c r="A112" s="32"/>
      <c r="B112" s="33"/>
      <c r="C112" s="129"/>
      <c r="D112" s="30">
        <f>B112*C112</f>
        <v>0</v>
      </c>
      <c r="E112" s="390" t="s">
        <v>28</v>
      </c>
      <c r="F112" s="34">
        <v>130</v>
      </c>
      <c r="G112" s="34"/>
      <c r="H112" s="49"/>
      <c r="I112" s="154"/>
      <c r="J112" s="176">
        <f>D112*I112</f>
        <v>0</v>
      </c>
      <c r="K112" s="179">
        <f>J112/F112/22</f>
        <v>0</v>
      </c>
    </row>
    <row r="113" spans="1:11" x14ac:dyDescent="0.35">
      <c r="A113" s="35"/>
      <c r="B113" s="36"/>
      <c r="C113" s="130"/>
      <c r="D113" s="6">
        <f>B113*C113</f>
        <v>0</v>
      </c>
      <c r="E113" s="391"/>
      <c r="F113" s="37">
        <v>130</v>
      </c>
      <c r="G113" s="37"/>
      <c r="H113" s="48"/>
      <c r="I113" s="155"/>
      <c r="J113" s="11">
        <f t="shared" ref="J113" si="41">D113*I113</f>
        <v>0</v>
      </c>
      <c r="K113" s="180">
        <f t="shared" ref="K113:K114" si="42">J113/F113/22</f>
        <v>0</v>
      </c>
    </row>
    <row r="114" spans="1:11" ht="15" thickBot="1" x14ac:dyDescent="0.4">
      <c r="A114" s="38"/>
      <c r="B114" s="39"/>
      <c r="C114" s="131"/>
      <c r="D114" s="31">
        <f t="shared" ref="D114" si="43">B114*C114</f>
        <v>0</v>
      </c>
      <c r="E114" s="392"/>
      <c r="F114" s="40">
        <v>130</v>
      </c>
      <c r="G114" s="40"/>
      <c r="H114" s="50"/>
      <c r="I114" s="156"/>
      <c r="J114" s="177">
        <f>D114*I114</f>
        <v>0</v>
      </c>
      <c r="K114" s="181">
        <f t="shared" si="42"/>
        <v>0</v>
      </c>
    </row>
    <row r="115" spans="1:11" ht="15" thickBot="1" x14ac:dyDescent="0.4">
      <c r="A115" s="348" t="s">
        <v>33</v>
      </c>
      <c r="B115" s="349"/>
      <c r="C115" s="349"/>
      <c r="D115" s="9">
        <f>SUM(D2:D114)</f>
        <v>518.81219999999996</v>
      </c>
      <c r="I115" s="4"/>
      <c r="J115" s="178"/>
      <c r="K115" s="201"/>
    </row>
    <row r="116" spans="1:11" ht="15" thickBot="1" x14ac:dyDescent="0.4">
      <c r="A116" s="350" t="s">
        <v>34</v>
      </c>
      <c r="B116" s="351"/>
      <c r="C116" s="351"/>
      <c r="D116" s="351"/>
      <c r="E116" s="351"/>
      <c r="F116" s="351"/>
      <c r="G116" s="351"/>
      <c r="H116" s="351"/>
      <c r="I116" s="351"/>
      <c r="J116" s="153">
        <f>SUM(J2:J114)</f>
        <v>11309.424399999998</v>
      </c>
      <c r="K116" s="202"/>
    </row>
    <row r="117" spans="1:11" ht="15" thickBot="1" x14ac:dyDescent="0.4">
      <c r="A117" s="352" t="s">
        <v>35</v>
      </c>
      <c r="B117" s="353"/>
      <c r="C117" s="353"/>
      <c r="D117" s="353"/>
      <c r="E117" s="353"/>
      <c r="F117" s="353"/>
      <c r="G117" s="353"/>
      <c r="H117" s="353"/>
      <c r="I117" s="353"/>
      <c r="J117" s="353"/>
      <c r="K117" s="203">
        <f>SUM(K2:K114)</f>
        <v>0.83699165151515154</v>
      </c>
    </row>
    <row r="118" spans="1:11" x14ac:dyDescent="0.35">
      <c r="B118" s="2"/>
      <c r="C118" s="2"/>
    </row>
    <row r="119" spans="1:11" ht="15" thickBot="1" x14ac:dyDescent="0.4">
      <c r="J119" s="29"/>
    </row>
    <row r="120" spans="1:11" ht="16" thickBot="1" x14ac:dyDescent="0.4">
      <c r="A120" s="307" t="s">
        <v>36</v>
      </c>
      <c r="B120" s="308"/>
      <c r="C120" s="308"/>
      <c r="D120" s="308"/>
      <c r="E120" s="309"/>
      <c r="J120" s="29"/>
    </row>
    <row r="121" spans="1:11" ht="15" thickBot="1" x14ac:dyDescent="0.4">
      <c r="A121" s="354" t="s">
        <v>37</v>
      </c>
      <c r="B121" s="355"/>
      <c r="C121" s="355"/>
      <c r="D121" s="355"/>
      <c r="E121" s="356"/>
    </row>
    <row r="122" spans="1:11" ht="6" customHeight="1" thickBot="1" x14ac:dyDescent="0.4"/>
    <row r="123" spans="1:11" ht="15.75" customHeight="1" x14ac:dyDescent="0.35">
      <c r="A123" s="326" t="s">
        <v>38</v>
      </c>
      <c r="B123" s="327"/>
      <c r="C123" s="327"/>
      <c r="D123" s="327"/>
      <c r="E123" s="328"/>
    </row>
    <row r="124" spans="1:11" ht="58" x14ac:dyDescent="0.35">
      <c r="A124" s="24" t="s">
        <v>39</v>
      </c>
      <c r="B124" s="13" t="s">
        <v>40</v>
      </c>
      <c r="C124" s="13" t="s">
        <v>41</v>
      </c>
      <c r="D124" s="14" t="s">
        <v>42</v>
      </c>
      <c r="E124" s="25" t="s">
        <v>43</v>
      </c>
    </row>
    <row r="125" spans="1:11" x14ac:dyDescent="0.35">
      <c r="A125" s="17" t="str">
        <f>E2</f>
        <v>INTERNA -Pisos Frios &amp; Acarpetados</v>
      </c>
      <c r="B125" s="29">
        <f>SUM(J2:J21)</f>
        <v>2797.7400000000002</v>
      </c>
      <c r="C125" s="21">
        <f>F2</f>
        <v>800</v>
      </c>
      <c r="D125" s="123">
        <f>((800*B125)/C125)/22</f>
        <v>127.16999999999999</v>
      </c>
      <c r="E125" s="304"/>
    </row>
    <row r="126" spans="1:11" x14ac:dyDescent="0.35">
      <c r="A126" s="17" t="str">
        <f>E22</f>
        <v>INTERNA -
Laboratórios</v>
      </c>
      <c r="B126" s="29">
        <f>SUM(J22:J27)</f>
        <v>211.2</v>
      </c>
      <c r="C126" s="21">
        <f>F22</f>
        <v>360</v>
      </c>
      <c r="D126" s="123">
        <f t="shared" ref="D126:D130" si="44">((800*B126)/C126)/22</f>
        <v>21.333333333333332</v>
      </c>
      <c r="E126" s="305"/>
    </row>
    <row r="127" spans="1:11" x14ac:dyDescent="0.35">
      <c r="A127" s="17" t="str">
        <f>E28</f>
        <v>INTERNA -
Almoxarifado / Galpões</v>
      </c>
      <c r="B127" s="29">
        <f>SUM(J28:J33)</f>
        <v>0</v>
      </c>
      <c r="C127" s="21">
        <f>F28</f>
        <v>1500</v>
      </c>
      <c r="D127" s="123">
        <f t="shared" si="44"/>
        <v>0</v>
      </c>
      <c r="E127" s="305"/>
    </row>
    <row r="128" spans="1:11" x14ac:dyDescent="0.35">
      <c r="A128" s="17" t="str">
        <f>E34</f>
        <v>INTERNA -
Oficinas</v>
      </c>
      <c r="B128" s="29">
        <f>SUM(J34:J39)</f>
        <v>800.8</v>
      </c>
      <c r="C128" s="21">
        <f>F34</f>
        <v>1200</v>
      </c>
      <c r="D128" s="123">
        <f t="shared" si="44"/>
        <v>24.266666666666666</v>
      </c>
      <c r="E128" s="305"/>
    </row>
    <row r="129" spans="1:15" x14ac:dyDescent="0.35">
      <c r="A129" s="17" t="str">
        <f>E40</f>
        <v>INTERNA -
Áreas com espaços livres - saguão, hall e salão</v>
      </c>
      <c r="B129" s="29">
        <f>SUM(J40:J51)</f>
        <v>2062.06</v>
      </c>
      <c r="C129" s="21">
        <f>F40</f>
        <v>1000</v>
      </c>
      <c r="D129" s="123">
        <f t="shared" si="44"/>
        <v>74.983999999999995</v>
      </c>
      <c r="E129" s="305"/>
    </row>
    <row r="130" spans="1:15" x14ac:dyDescent="0.35">
      <c r="A130" s="17" t="str">
        <f>E52</f>
        <v>INTERNA -
Banheiros</v>
      </c>
      <c r="B130" s="29">
        <f>SUM(J52:J63)</f>
        <v>1865.6000000000001</v>
      </c>
      <c r="C130" s="21">
        <f>F52</f>
        <v>200</v>
      </c>
      <c r="D130" s="123">
        <f t="shared" si="44"/>
        <v>339.2</v>
      </c>
      <c r="E130" s="305"/>
    </row>
    <row r="131" spans="1:15" x14ac:dyDescent="0.35">
      <c r="C131" s="21"/>
      <c r="D131" s="123"/>
      <c r="E131" s="306"/>
    </row>
    <row r="132" spans="1:15" ht="30.75" customHeight="1" thickBot="1" x14ac:dyDescent="0.4">
      <c r="A132" s="297" t="s">
        <v>44</v>
      </c>
      <c r="B132" s="298"/>
      <c r="C132" s="298"/>
      <c r="D132" s="128">
        <f>SUM(D125:D131)</f>
        <v>586.95399999999995</v>
      </c>
      <c r="E132" s="26">
        <f>D132/800</f>
        <v>0.73369249999999997</v>
      </c>
      <c r="G132" s="12"/>
      <c r="H132" s="12"/>
    </row>
    <row r="133" spans="1:15" x14ac:dyDescent="0.35">
      <c r="A133" s="15"/>
      <c r="B133" s="15"/>
      <c r="C133" s="15"/>
      <c r="D133" s="27"/>
      <c r="E133" s="5"/>
    </row>
    <row r="134" spans="1:15" ht="15.75" customHeight="1" thickBot="1" x14ac:dyDescent="0.4">
      <c r="A134" s="15"/>
      <c r="B134" s="15"/>
      <c r="C134" s="15"/>
      <c r="D134" s="16"/>
    </row>
    <row r="135" spans="1:15" ht="15.75" customHeight="1" x14ac:dyDescent="0.35">
      <c r="A135" s="326" t="s">
        <v>45</v>
      </c>
      <c r="B135" s="327"/>
      <c r="C135" s="327"/>
      <c r="D135" s="327"/>
      <c r="E135" s="328"/>
    </row>
    <row r="136" spans="1:15" ht="72.5" x14ac:dyDescent="0.35">
      <c r="A136" s="24" t="s">
        <v>39</v>
      </c>
      <c r="B136" s="13" t="s">
        <v>46</v>
      </c>
      <c r="C136" s="13" t="s">
        <v>47</v>
      </c>
      <c r="D136" s="14" t="s">
        <v>48</v>
      </c>
      <c r="E136" s="25" t="s">
        <v>43</v>
      </c>
    </row>
    <row r="137" spans="1:15" s="4" customFormat="1" ht="43.5" x14ac:dyDescent="0.35">
      <c r="A137" s="19" t="str">
        <f>E64</f>
        <v>EXTERNA - 
Pisos pavimentados adjacentes / contíguos às edificações</v>
      </c>
      <c r="B137" s="12">
        <f>SUM(J64:J70)</f>
        <v>3468.2999999999993</v>
      </c>
      <c r="C137" s="22">
        <f>F64</f>
        <v>1800</v>
      </c>
      <c r="D137" s="23">
        <f>((1800*B137)/C137)/22</f>
        <v>157.64999999999998</v>
      </c>
      <c r="E137" s="304"/>
      <c r="I137" s="3"/>
      <c r="J137"/>
      <c r="K137"/>
      <c r="L137"/>
      <c r="M137"/>
      <c r="N137"/>
      <c r="O137"/>
    </row>
    <row r="138" spans="1:15" s="4" customFormat="1" ht="43.5" x14ac:dyDescent="0.35">
      <c r="A138" s="19" t="str">
        <f>E71</f>
        <v>EXTERNA - 
Varriação de passeios e arruamentos</v>
      </c>
      <c r="B138" s="12">
        <f>SUM(J71:J76)</f>
        <v>0</v>
      </c>
      <c r="C138" s="22">
        <f>F71</f>
        <v>6000</v>
      </c>
      <c r="D138" s="23">
        <f>((1800*B138)/C138)/22</f>
        <v>0</v>
      </c>
      <c r="E138" s="305"/>
      <c r="I138" s="3"/>
      <c r="J138"/>
      <c r="K138"/>
      <c r="L138"/>
      <c r="M138"/>
      <c r="N138"/>
      <c r="O138"/>
    </row>
    <row r="139" spans="1:15" s="4" customFormat="1" ht="43.5" x14ac:dyDescent="0.35">
      <c r="A139" s="19" t="str">
        <f>E77</f>
        <v>EXTERNA - 
Pátios e áreas verdes com alta, média ou baixa frequência</v>
      </c>
      <c r="B139" s="12">
        <f>SUM(J77:J83)</f>
        <v>0</v>
      </c>
      <c r="C139" s="22">
        <f>F77</f>
        <v>1800</v>
      </c>
      <c r="D139" s="23">
        <f>((1800*B139)/C139)/22</f>
        <v>0</v>
      </c>
      <c r="E139" s="305"/>
      <c r="I139" s="3"/>
      <c r="J139"/>
      <c r="K139"/>
      <c r="L139"/>
      <c r="M139"/>
      <c r="N139"/>
      <c r="O139"/>
    </row>
    <row r="140" spans="1:15" s="4" customFormat="1" ht="58" x14ac:dyDescent="0.35">
      <c r="A140" s="19" t="str">
        <f>E84</f>
        <v>EXTERNA - 
Coleta de detritos em pátios e áreas verdes com frequência diária</v>
      </c>
      <c r="B140" s="12">
        <f>SUM(J84:J90)</f>
        <v>0</v>
      </c>
      <c r="C140" s="22">
        <f>F84</f>
        <v>100000</v>
      </c>
      <c r="D140" s="23">
        <f>((1800*B140)/C140)/22</f>
        <v>0</v>
      </c>
      <c r="E140" s="305"/>
      <c r="I140" s="3"/>
      <c r="J140"/>
      <c r="K140"/>
      <c r="L140"/>
      <c r="M140"/>
      <c r="N140"/>
      <c r="O140"/>
    </row>
    <row r="141" spans="1:15" s="4" customFormat="1" x14ac:dyDescent="0.35">
      <c r="A141" s="19"/>
      <c r="B141" s="12"/>
      <c r="C141" s="22"/>
      <c r="D141" s="23"/>
      <c r="E141" s="306"/>
      <c r="I141" s="3"/>
      <c r="J141"/>
      <c r="K141"/>
      <c r="L141"/>
      <c r="M141"/>
      <c r="N141"/>
      <c r="O141"/>
    </row>
    <row r="142" spans="1:15" s="4" customFormat="1" ht="30.75" customHeight="1" thickBot="1" x14ac:dyDescent="0.4">
      <c r="A142" s="297" t="s">
        <v>49</v>
      </c>
      <c r="B142" s="298"/>
      <c r="C142" s="298"/>
      <c r="D142" s="128">
        <f>SUM(D137:D141)</f>
        <v>157.64999999999998</v>
      </c>
      <c r="E142" s="26">
        <f>D142/1800</f>
        <v>8.7583333333333319E-2</v>
      </c>
      <c r="I142" s="3"/>
      <c r="J142"/>
      <c r="K142"/>
      <c r="L142"/>
      <c r="M142"/>
      <c r="N142"/>
      <c r="O142"/>
    </row>
    <row r="143" spans="1:15" s="4" customFormat="1" ht="15.75" customHeight="1" x14ac:dyDescent="0.35">
      <c r="A143" s="15"/>
      <c r="B143" s="15"/>
      <c r="C143" s="15"/>
      <c r="D143" s="18"/>
      <c r="I143" s="3"/>
      <c r="J143"/>
      <c r="K143"/>
      <c r="L143"/>
      <c r="M143"/>
      <c r="N143"/>
      <c r="O143"/>
    </row>
    <row r="144" spans="1:15" s="4" customFormat="1" ht="15.75" customHeight="1" thickBot="1" x14ac:dyDescent="0.4">
      <c r="A144" s="15"/>
      <c r="B144" s="15"/>
      <c r="C144" s="15"/>
      <c r="D144" s="18"/>
      <c r="I144" s="3"/>
      <c r="J144"/>
      <c r="K144"/>
      <c r="L144"/>
      <c r="M144"/>
      <c r="N144"/>
      <c r="O144"/>
    </row>
    <row r="145" spans="1:15" s="4" customFormat="1" ht="15.75" customHeight="1" x14ac:dyDescent="0.35">
      <c r="A145" s="326" t="s">
        <v>50</v>
      </c>
      <c r="B145" s="327"/>
      <c r="C145" s="327"/>
      <c r="D145" s="327"/>
      <c r="E145" s="328"/>
      <c r="I145" s="3"/>
      <c r="J145"/>
      <c r="K145"/>
      <c r="L145"/>
      <c r="M145"/>
      <c r="N145"/>
      <c r="O145"/>
    </row>
    <row r="146" spans="1:15" s="4" customFormat="1" ht="72.5" x14ac:dyDescent="0.35">
      <c r="A146" s="24" t="s">
        <v>39</v>
      </c>
      <c r="B146" s="13" t="s">
        <v>46</v>
      </c>
      <c r="C146" s="13" t="s">
        <v>47</v>
      </c>
      <c r="D146" s="14" t="s">
        <v>51</v>
      </c>
      <c r="E146" s="25" t="s">
        <v>43</v>
      </c>
      <c r="I146" s="3"/>
      <c r="J146"/>
      <c r="K146"/>
      <c r="L146"/>
      <c r="M146"/>
      <c r="N146"/>
      <c r="O146"/>
    </row>
    <row r="147" spans="1:15" s="4" customFormat="1" ht="43.5" x14ac:dyDescent="0.35">
      <c r="A147" s="20" t="str">
        <f>E91</f>
        <v>ESQUADRIAS EXTERNAS - 
Face externa COM exposição a situação de risco</v>
      </c>
      <c r="B147" s="12">
        <f>SUM(J91:J97)</f>
        <v>0</v>
      </c>
      <c r="C147" s="21">
        <f>F91</f>
        <v>130</v>
      </c>
      <c r="D147" s="23">
        <f>((300*B147)/C147)/22</f>
        <v>0</v>
      </c>
      <c r="E147" s="304"/>
      <c r="I147" s="3"/>
      <c r="J147"/>
      <c r="K147"/>
      <c r="L147"/>
      <c r="M147"/>
      <c r="N147"/>
      <c r="O147"/>
    </row>
    <row r="148" spans="1:15" s="4" customFormat="1" ht="43.5" x14ac:dyDescent="0.35">
      <c r="A148" s="20" t="str">
        <f>E98</f>
        <v>ESQUADRIAS EXTERNAS - 
Face externa SEM exposição a situação de risco</v>
      </c>
      <c r="B148" s="12">
        <f>SUM(J98:J104)</f>
        <v>103.7244</v>
      </c>
      <c r="C148" s="21">
        <f>F98</f>
        <v>300</v>
      </c>
      <c r="D148" s="23">
        <f>((300*B148)/C148)/22</f>
        <v>4.7147454545454544</v>
      </c>
      <c r="E148" s="305"/>
      <c r="I148" s="3"/>
      <c r="J148"/>
      <c r="K148"/>
      <c r="L148"/>
      <c r="M148"/>
      <c r="N148"/>
      <c r="O148"/>
    </row>
    <row r="149" spans="1:15" s="4" customFormat="1" ht="29" x14ac:dyDescent="0.35">
      <c r="A149" s="20" t="str">
        <f>E105</f>
        <v>ESQUADRIAS EXTERNAS - 
Face interna</v>
      </c>
      <c r="B149" s="12">
        <f>SUM(J105:J111)</f>
        <v>0</v>
      </c>
      <c r="C149" s="21">
        <f>F105</f>
        <v>300</v>
      </c>
      <c r="D149" s="23">
        <f>((300*B149)/C149)/22</f>
        <v>0</v>
      </c>
      <c r="E149" s="305"/>
      <c r="I149" s="3"/>
      <c r="J149"/>
      <c r="K149"/>
      <c r="L149"/>
      <c r="M149"/>
      <c r="N149"/>
      <c r="O149"/>
    </row>
    <row r="150" spans="1:15" s="4" customFormat="1" x14ac:dyDescent="0.35">
      <c r="A150" s="20"/>
      <c r="B150" s="12"/>
      <c r="C150" s="21"/>
      <c r="D150" s="23"/>
      <c r="E150" s="306"/>
      <c r="I150" s="3"/>
      <c r="J150"/>
      <c r="K150"/>
      <c r="L150"/>
      <c r="M150"/>
      <c r="N150"/>
      <c r="O150"/>
    </row>
    <row r="151" spans="1:15" s="4" customFormat="1" ht="30.75" customHeight="1" thickBot="1" x14ac:dyDescent="0.4">
      <c r="A151" s="297" t="s">
        <v>52</v>
      </c>
      <c r="B151" s="298"/>
      <c r="C151" s="298"/>
      <c r="D151" s="128">
        <f>SUM(D147:D150)</f>
        <v>4.7147454545454544</v>
      </c>
      <c r="E151" s="26">
        <f>D151/300</f>
        <v>1.5715818181818181E-2</v>
      </c>
      <c r="I151" s="3"/>
      <c r="J151"/>
      <c r="K151"/>
      <c r="L151"/>
      <c r="M151"/>
      <c r="N151"/>
      <c r="O151"/>
    </row>
    <row r="153" spans="1:15" s="4" customFormat="1" ht="15" thickBot="1" x14ac:dyDescent="0.4">
      <c r="A153"/>
      <c r="B153"/>
      <c r="C153"/>
      <c r="D153" s="2"/>
      <c r="I153" s="3"/>
      <c r="J153"/>
      <c r="K153"/>
      <c r="L153"/>
      <c r="M153"/>
      <c r="N153"/>
      <c r="O153"/>
    </row>
    <row r="154" spans="1:15" s="4" customFormat="1" x14ac:dyDescent="0.35">
      <c r="A154" s="326" t="s">
        <v>53</v>
      </c>
      <c r="B154" s="327"/>
      <c r="C154" s="327"/>
      <c r="D154" s="327"/>
      <c r="E154" s="328"/>
      <c r="I154" s="3"/>
      <c r="J154"/>
      <c r="K154"/>
      <c r="L154"/>
      <c r="M154"/>
      <c r="N154"/>
      <c r="O154"/>
    </row>
    <row r="155" spans="1:15" s="4" customFormat="1" ht="72.5" x14ac:dyDescent="0.35">
      <c r="A155" s="24" t="s">
        <v>39</v>
      </c>
      <c r="B155" s="13" t="s">
        <v>46</v>
      </c>
      <c r="C155" s="13" t="s">
        <v>47</v>
      </c>
      <c r="D155" s="14" t="s">
        <v>54</v>
      </c>
      <c r="E155" s="25" t="s">
        <v>43</v>
      </c>
      <c r="I155" s="3"/>
      <c r="J155"/>
      <c r="K155"/>
      <c r="L155"/>
      <c r="M155"/>
      <c r="N155"/>
      <c r="O155"/>
    </row>
    <row r="156" spans="1:15" s="4" customFormat="1" x14ac:dyDescent="0.35">
      <c r="A156" s="20" t="str">
        <f>E112</f>
        <v>FACHADAS ENVIDRAÇADAS</v>
      </c>
      <c r="B156" s="12">
        <f>SUM(J112:J114)</f>
        <v>0</v>
      </c>
      <c r="C156" s="21">
        <f>F112</f>
        <v>130</v>
      </c>
      <c r="D156" s="23">
        <f>((130*B156)/C156)/22</f>
        <v>0</v>
      </c>
      <c r="E156" s="304"/>
      <c r="I156" s="3"/>
      <c r="J156"/>
      <c r="K156"/>
      <c r="L156"/>
      <c r="M156"/>
      <c r="N156"/>
      <c r="O156"/>
    </row>
    <row r="157" spans="1:15" s="4" customFormat="1" x14ac:dyDescent="0.35">
      <c r="A157" s="20"/>
      <c r="B157" s="12"/>
      <c r="C157" s="21"/>
      <c r="D157" s="23"/>
      <c r="E157" s="306"/>
      <c r="I157" s="3"/>
      <c r="J157"/>
      <c r="K157"/>
      <c r="L157"/>
      <c r="M157"/>
      <c r="N157"/>
      <c r="O157"/>
    </row>
    <row r="158" spans="1:15" s="4" customFormat="1" ht="30.75" customHeight="1" thickBot="1" x14ac:dyDescent="0.4">
      <c r="A158" s="297" t="s">
        <v>55</v>
      </c>
      <c r="B158" s="298"/>
      <c r="C158" s="298"/>
      <c r="D158" s="128">
        <f>SUM(D156:D157)</f>
        <v>0</v>
      </c>
      <c r="E158" s="26">
        <f>D158/130</f>
        <v>0</v>
      </c>
      <c r="I158" s="3"/>
      <c r="J158"/>
      <c r="K158"/>
      <c r="L158"/>
      <c r="M158"/>
      <c r="N158"/>
      <c r="O158"/>
    </row>
    <row r="159" spans="1:15" s="4" customFormat="1" ht="15" thickBot="1" x14ac:dyDescent="0.4">
      <c r="A159"/>
      <c r="B159"/>
      <c r="C159"/>
      <c r="D159" s="2"/>
      <c r="I159" s="3"/>
      <c r="J159"/>
      <c r="K159"/>
      <c r="L159"/>
      <c r="M159"/>
      <c r="N159"/>
      <c r="O159"/>
    </row>
    <row r="160" spans="1:15" s="4" customFormat="1" ht="15" thickBot="1" x14ac:dyDescent="0.4">
      <c r="A160" s="388" t="s">
        <v>56</v>
      </c>
      <c r="B160" s="389"/>
      <c r="C160" s="389"/>
      <c r="D160" s="389"/>
      <c r="E160" s="204">
        <f>E132+E142+E151+E158</f>
        <v>0.83699165151515154</v>
      </c>
      <c r="I160" s="3"/>
      <c r="J160"/>
      <c r="K160"/>
      <c r="L160"/>
      <c r="M160"/>
      <c r="N160"/>
      <c r="O160"/>
    </row>
  </sheetData>
  <mergeCells count="32">
    <mergeCell ref="E28:E33"/>
    <mergeCell ref="E34:E39"/>
    <mergeCell ref="E40:E51"/>
    <mergeCell ref="E52:E63"/>
    <mergeCell ref="E2:E21"/>
    <mergeCell ref="E22:E27"/>
    <mergeCell ref="E64:E70"/>
    <mergeCell ref="E71:E76"/>
    <mergeCell ref="E77:E83"/>
    <mergeCell ref="E84:E90"/>
    <mergeCell ref="E91:E97"/>
    <mergeCell ref="E98:E104"/>
    <mergeCell ref="E105:E111"/>
    <mergeCell ref="E112:E114"/>
    <mergeCell ref="A115:C115"/>
    <mergeCell ref="A116:I116"/>
    <mergeCell ref="A117:J117"/>
    <mergeCell ref="A120:E120"/>
    <mergeCell ref="A121:E121"/>
    <mergeCell ref="A123:E123"/>
    <mergeCell ref="E125:E131"/>
    <mergeCell ref="A132:C132"/>
    <mergeCell ref="A135:E135"/>
    <mergeCell ref="E137:E141"/>
    <mergeCell ref="A142:C142"/>
    <mergeCell ref="A145:E145"/>
    <mergeCell ref="A160:D160"/>
    <mergeCell ref="E147:E150"/>
    <mergeCell ref="A151:C151"/>
    <mergeCell ref="A154:E154"/>
    <mergeCell ref="E156:E157"/>
    <mergeCell ref="A158:C158"/>
  </mergeCells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0"/>
  <sheetViews>
    <sheetView workbookViewId="0"/>
  </sheetViews>
  <sheetFormatPr defaultRowHeight="14.5" x14ac:dyDescent="0.35"/>
  <cols>
    <col min="1" max="1" width="14.54296875" customWidth="1"/>
  </cols>
  <sheetData>
    <row r="1" spans="1:1" x14ac:dyDescent="0.35">
      <c r="A1" t="s">
        <v>13</v>
      </c>
    </row>
    <row r="2" spans="1:1" x14ac:dyDescent="0.35">
      <c r="A2" t="s">
        <v>21</v>
      </c>
    </row>
    <row r="3" spans="1:1" x14ac:dyDescent="0.35">
      <c r="A3" t="s">
        <v>111</v>
      </c>
    </row>
    <row r="4" spans="1:1" x14ac:dyDescent="0.35">
      <c r="A4" t="s">
        <v>112</v>
      </c>
    </row>
    <row r="5" spans="1:1" x14ac:dyDescent="0.35">
      <c r="A5" t="s">
        <v>78</v>
      </c>
    </row>
    <row r="6" spans="1:1" x14ac:dyDescent="0.35">
      <c r="A6" t="s">
        <v>76</v>
      </c>
    </row>
    <row r="7" spans="1:1" x14ac:dyDescent="0.35">
      <c r="A7" t="s">
        <v>113</v>
      </c>
    </row>
    <row r="8" spans="1:1" x14ac:dyDescent="0.35">
      <c r="A8" t="s">
        <v>29</v>
      </c>
    </row>
    <row r="9" spans="1:1" x14ac:dyDescent="0.35">
      <c r="A9" t="s">
        <v>114</v>
      </c>
    </row>
    <row r="14" spans="1:1" x14ac:dyDescent="0.35">
      <c r="A14" t="s">
        <v>115</v>
      </c>
    </row>
    <row r="15" spans="1:1" x14ac:dyDescent="0.35">
      <c r="A15">
        <v>1</v>
      </c>
    </row>
    <row r="16" spans="1:1" x14ac:dyDescent="0.35">
      <c r="A16">
        <v>2</v>
      </c>
    </row>
    <row r="17" spans="1:1" x14ac:dyDescent="0.35">
      <c r="A17">
        <v>3</v>
      </c>
    </row>
    <row r="18" spans="1:1" x14ac:dyDescent="0.35">
      <c r="A18">
        <v>4</v>
      </c>
    </row>
    <row r="19" spans="1:1" x14ac:dyDescent="0.35">
      <c r="A19">
        <v>5</v>
      </c>
    </row>
    <row r="20" spans="1:1" x14ac:dyDescent="0.35">
      <c r="A20">
        <v>6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1</vt:i4>
      </vt:variant>
    </vt:vector>
  </HeadingPairs>
  <TitlesOfParts>
    <vt:vector size="5" baseType="lpstr">
      <vt:lpstr>Areas (m²)-Preencher</vt:lpstr>
      <vt:lpstr>Exemplo1</vt:lpstr>
      <vt:lpstr>Exemplo2</vt:lpstr>
      <vt:lpstr>Parâmetros</vt:lpstr>
      <vt:lpstr>'Areas (m²)-Preencher'!Titulos_de_impressao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2025-12-17T18:51:12Z</dcterms:modified>
  <cp:category/>
  <cp:contentStatus/>
</cp:coreProperties>
</file>